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360" yWindow="480" windowWidth="20115" windowHeight="7170" tabRatio="929" firstSheet="8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7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JUZGADOS" sheetId="10" r:id="rId14"/>
    <sheet name="CRUCEROS MAY  INCIDENCIA" sheetId="20" r:id="rId15"/>
  </sheets>
  <definedNames>
    <definedName name="_xlnm.Print_Area" localSheetId="14">'CRUCEROS MAY  INCIDENCIA'!$A$1:$C$44</definedName>
    <definedName name="_xlnm.Print_Area" localSheetId="6">'ESTADO DE EBRIEDAD'!$A$1:$I$81</definedName>
    <definedName name="_xlnm.Print_Area" localSheetId="13">JUZGADOS!$A$1:$X$40</definedName>
  </definedNames>
  <calcPr calcId="145621"/>
</workbook>
</file>

<file path=xl/calcChain.xml><?xml version="1.0" encoding="utf-8"?>
<calcChain xmlns="http://schemas.openxmlformats.org/spreadsheetml/2006/main">
  <c r="G14" i="10" l="1"/>
  <c r="E15" i="10" s="1"/>
  <c r="G16" i="10"/>
  <c r="G18" i="10"/>
  <c r="E19" i="10" s="1"/>
  <c r="E21" i="10"/>
  <c r="F21" i="10"/>
  <c r="F19" i="10" l="1"/>
  <c r="F15" i="10"/>
  <c r="C16" i="9" l="1"/>
  <c r="C22" i="2"/>
  <c r="D17" i="32" l="1"/>
  <c r="C37" i="13" l="1"/>
  <c r="E29" i="14"/>
  <c r="D29" i="14"/>
  <c r="C40" i="2"/>
  <c r="D22" i="2"/>
  <c r="F35" i="10"/>
  <c r="E35" i="10"/>
  <c r="C17" i="6"/>
  <c r="C19" i="5"/>
  <c r="C19" i="3"/>
  <c r="C19" i="1" l="1"/>
  <c r="B29" i="8" l="1"/>
  <c r="B17" i="8"/>
  <c r="G32" i="10" l="1"/>
  <c r="G30" i="10"/>
  <c r="G28" i="10"/>
  <c r="E29" i="10" l="1"/>
  <c r="F29" i="10"/>
  <c r="D31" i="10"/>
  <c r="J12" i="32"/>
  <c r="J14" i="32"/>
  <c r="J16" i="32"/>
  <c r="J10" i="32"/>
  <c r="I17" i="32"/>
  <c r="E17" i="32" l="1"/>
  <c r="F17" i="32"/>
  <c r="G17" i="32"/>
  <c r="H17" i="32"/>
  <c r="C17" i="32"/>
  <c r="J17" i="32" l="1"/>
  <c r="C31" i="9" l="1"/>
  <c r="D19" i="3" l="1"/>
  <c r="F32" i="14" l="1"/>
  <c r="F33" i="14"/>
  <c r="F34" i="14"/>
  <c r="F31" i="14"/>
  <c r="AB18" i="10" l="1"/>
  <c r="AA18" i="10"/>
  <c r="C17" i="8"/>
  <c r="D17" i="6" l="1"/>
  <c r="D19" i="5"/>
  <c r="D19" i="1"/>
  <c r="C63" i="18"/>
  <c r="C37" i="18"/>
  <c r="C33" i="15"/>
  <c r="D35" i="10"/>
  <c r="C35" i="10"/>
  <c r="D21" i="10"/>
  <c r="G21" i="10" s="1"/>
  <c r="C21" i="10"/>
  <c r="C42" i="15"/>
  <c r="F38" i="14"/>
  <c r="E36" i="14"/>
  <c r="E39" i="14" s="1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27" i="10"/>
  <c r="C47" i="10"/>
  <c r="C48" i="10"/>
  <c r="C49" i="10"/>
  <c r="E22" i="10" l="1"/>
  <c r="F22" i="10"/>
  <c r="G35" i="10"/>
  <c r="C39" i="14"/>
  <c r="D39" i="14"/>
  <c r="D48" i="10"/>
  <c r="E48" i="10"/>
  <c r="D49" i="10"/>
  <c r="E49" i="10"/>
  <c r="D47" i="10"/>
  <c r="E47" i="10"/>
  <c r="F33" i="10"/>
  <c r="C17" i="10"/>
  <c r="D33" i="10"/>
  <c r="D29" i="10"/>
  <c r="B39" i="14"/>
  <c r="D17" i="10"/>
  <c r="D19" i="10"/>
  <c r="G19" i="10" s="1"/>
  <c r="E33" i="10"/>
  <c r="D15" i="10"/>
  <c r="G15" i="10" s="1"/>
  <c r="G37" i="13"/>
  <c r="F29" i="14"/>
  <c r="F36" i="14"/>
  <c r="G33" i="10" l="1"/>
  <c r="G29" i="10"/>
  <c r="F39" i="14"/>
  <c r="C22" i="10"/>
  <c r="D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<sst xmlns="http://schemas.openxmlformats.org/spreadsheetml/2006/main" count="333" uniqueCount="217">
  <si>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</si>
  <si>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</si>
  <si>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</si>
  <si>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</si>
  <si>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</si>
  <si>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</si>
  <si>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</si>
  <si>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</si>
  <si>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</si>
  <si>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</si>
  <si>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</si>
  <si>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</si>
  <si>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</si>
  <si>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</si>
  <si>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</si>
  <si>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</si>
  <si>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</si>
  <si>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</si>
  <si>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</si>
  <si>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</si>
  <si>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</si>
  <si>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</si>
  <si>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</si>
  <si>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</si>
  <si>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</si>
  <si>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</si>
  <si>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</si>
  <si>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</si>
  <si>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</si>
  <si>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</si>
  <si>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</si>
  <si>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</si>
  <si>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</si>
  <si>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</si>
  <si>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</si>
  <si>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</si>
  <si>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</si>
  <si>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</si>
  <si>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</si>
  <si>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</si>
  <si>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</si>
  <si>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</si>
  <si>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</si>
  <si>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</si>
  <si>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</si>
  <si>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</si>
  <si>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</si>
  <si>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</si>
  <si>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</si>
  <si>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</si>
  <si>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</si>
  <si>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</si>
  <si>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</si>
  <si>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</si>
  <si>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</si>
  <si>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</si>
  <si>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</si>
  <si>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</si>
  <si>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</si>
  <si>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</si>
  <si>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</si>
  <si>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</si>
  <si>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</si>
  <si>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</si>
  <si>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</si>
  <si>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</si>
  <si>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</si>
  <si>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</si>
  <si>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</si>
  <si>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</si>
  <si>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</si>
  <si>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</si>
  <si>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</si>
  <si>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</si>
  <si>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</si>
  <si>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</si>
  <si>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</si>
  <si>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</si>
  <si>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</si>
  <si>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</si>
  <si>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</si>
  <si>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</si>
  <si>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</si>
  <si>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</si>
  <si>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</si>
  <si>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</si>
  <si>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</si>
  <si>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</si>
  <si>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</si>
  <si>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</si>
  <si>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</si>
  <si>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</si>
  <si>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</si>
  <si>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</si>
  <si>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</si>
  <si>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</si>
  <si>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</si>
  <si>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</si>
  <si>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</si>
  <si>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</si>
  <si>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</si>
  <si>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</si>
  <si>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</si>
  <si>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</si>
  <si>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</si>
  <si>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</si>
  <si>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</si>
  <si>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</si>
  <si>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</si>
  <si>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</si>
  <si>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</si>
  <si>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</si>
  <si>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</si>
  <si>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</si>
  <si>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</si>
  <si>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</si>
  <si>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</si>
  <si>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</si>
  <si>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</si>
  <si>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COLEGIADO</t>
  </si>
  <si>
    <t>EVALUACIÓN JUZGADO COLEGIADO</t>
  </si>
  <si>
    <t>APELACIÓN</t>
  </si>
  <si>
    <t>TOTAL GRAL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</si>
  <si>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</si>
  <si>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</si>
  <si>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</si>
  <si>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</si>
  <si>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</si>
  <si>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</si>
  <si>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</si>
  <si>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</si>
  <si>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</si>
  <si>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</si>
  <si>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</si>
  <si>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</si>
  <si>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</si>
  <si>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</si>
  <si>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</si>
  <si>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</si>
  <si>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</si>
  <si>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</si>
  <si>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</si>
  <si>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</si>
  <si>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</si>
  <si>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</si>
  <si>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</si>
  <si>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</si>
  <si>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</si>
  <si>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</si>
  <si>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</si>
  <si>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</si>
  <si>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</si>
  <si>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TOTAL PROCED.  RECIBIDOS</t>
  </si>
  <si>
    <t>TOTAL PROCED. CONCLUIDOS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</si>
  <si>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</si>
  <si>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</si>
  <si>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</si>
  <si>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</si>
  <si>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</si>
  <si>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</si>
  <si>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ABRIR PUERTA</t>
  </si>
  <si>
    <t>CRUZAR SIN PRECAUCIÓN</t>
  </si>
  <si>
    <t>SENTIDO CONTRARIO</t>
  </si>
  <si>
    <t>SEMAFORIZADOS</t>
  </si>
  <si>
    <t>NO SEMAFORIZADO</t>
  </si>
  <si>
    <t>OTROS MOTIVOS</t>
  </si>
  <si>
    <t>SEMAFORO EN ROJO</t>
  </si>
  <si>
    <t>MAYO</t>
  </si>
  <si>
    <t>Otras</t>
  </si>
  <si>
    <t>OBJETOS SOBRE AL CAMINO</t>
  </si>
  <si>
    <t>IBA SOBRE EL VEHICULO</t>
  </si>
  <si>
    <t>Particulares</t>
  </si>
  <si>
    <t>Vialidad y conductores otras corporaciones</t>
  </si>
  <si>
    <t>SEMAFORO SIN FUNCIONAR</t>
  </si>
  <si>
    <t>Peritos a consignar</t>
  </si>
  <si>
    <t>HUYO EL RESPONSABLE</t>
  </si>
  <si>
    <t>OBJETO SALIENTE</t>
  </si>
  <si>
    <t>MAY/18</t>
  </si>
  <si>
    <t>GRUAS 2018</t>
  </si>
  <si>
    <t>MAY/182</t>
  </si>
  <si>
    <t>Gruas Sylva</t>
  </si>
  <si>
    <t>COMPARATIVO ACCIDENTES VIALES  MAYO  2018 - 2019</t>
  </si>
  <si>
    <t>MAY/19</t>
  </si>
  <si>
    <t>COMPARATIVO DE CAUSAS DETERMINANTES MAYO  2018 - 2019</t>
  </si>
  <si>
    <t xml:space="preserve"> EDAD   DE LOS CONDUCTORES QUE PARTICIPAN EN UN ACCIDENTE VIAL EN EL MES DE  MAYO 2019</t>
  </si>
  <si>
    <t>ACCIDENTES VIALES POR HORA EN EL MES DE MAYO  2019</t>
  </si>
  <si>
    <t>ESTADO  DE   EBRIEDAD  POR HORA  MAYO 2019</t>
  </si>
  <si>
    <t>EDAD  DE LOS CONDUCTORES INVOLUCRADOS EN ESTADO  DE EBRIEDAD 2019</t>
  </si>
  <si>
    <t>DE MAYO 2019</t>
  </si>
  <si>
    <t>DOCUMENTACIÓN DE LOS VEHICULOS PARTICIPANTES EN ACCIDENTE VIAL EN EL MES DE MAYO 2019</t>
  </si>
  <si>
    <t>COMPARATIVO DE GRÚAS UTILIZADAS MAYO 2018 - 2019</t>
  </si>
  <si>
    <t>GRUAS 2019</t>
  </si>
  <si>
    <t>COMPARATIVA DE  ASUNTOS VIALES CONSIGNADOS  AL M.P.  MAYO   2018 - 2019</t>
  </si>
  <si>
    <t>COMPARATIVA DE  DETENIDOS  MAYO  2018 - 2019</t>
  </si>
  <si>
    <t>SALIDAS DIFERENTES A LA MULTA  MAYO 2019</t>
  </si>
  <si>
    <t>M A Y O   2019</t>
  </si>
  <si>
    <t>Total</t>
  </si>
  <si>
    <t>BLVD. INDEPENDENCIA Y C. SALTILLO</t>
  </si>
  <si>
    <t>BLVD. PEDRO RDZ. TRIANA Y CALZ. FCO SARABIA TINOCO</t>
  </si>
  <si>
    <t>CALZ. SALTILLO 400 Y C PAVORREAL</t>
  </si>
  <si>
    <t>CALZ. SALTILLO 400 Y C. PASEO DEL OLIMPO</t>
  </si>
  <si>
    <t>BLVD. TORREÓN MATAMOROS Y CALZ. DIVISIÓN DEL NORTE</t>
  </si>
  <si>
    <t>BLVD. PEDRO RDZ. TRIANA Y CALZ. UNIVERSIDAD</t>
  </si>
  <si>
    <t>BLVD. TORREÓN MATAMOROS SOBRE PUENTE MIELERAS</t>
  </si>
  <si>
    <t>CALZ. ANTONIO DE JUAMBELZ Y AV. PRESIDENTE CARRANZA</t>
  </si>
  <si>
    <t>BLVD. TORREON MATAMOROS FRENTE AL CAMPO MILITAR</t>
  </si>
  <si>
    <t>GLORIETA JUAN PABLO  II</t>
  </si>
  <si>
    <t>CALLE INSTITUTO TECNOLÓGICO DE LA  LAGUNA  FRENTE AL TEC</t>
  </si>
  <si>
    <t>PERIFERICO RAÚL LÓPEZ SÁNCHEZ Y PROLONG. BRAVO OTE</t>
  </si>
  <si>
    <t>PERIFERICO RAÚL LÓPEZ SÁNCHEZ Y CALZ AGUSTIN DE ESPINOZA</t>
  </si>
  <si>
    <t>PERIFERICO RAÚL LÓPEZ SÁNCHEZ Y CARRET. TORREÓN SAN PEDRO</t>
  </si>
  <si>
    <t>PERIFERICO RAÚL LÓPEZ SÁNCHEZ Y BLVD. INDEPENDENCIA</t>
  </si>
  <si>
    <t>PERIFERICO RAÚL LÓPEZ SÁNCHEZ Y BLVD. REVOLUCIÓN</t>
  </si>
  <si>
    <t>PERIFERICO RAÚL LÓPEZ SÁNCHEZ Y BLVD. RIO NAZAS</t>
  </si>
  <si>
    <t>PERIFERICO RAÚL LÓPEZ SÁNCHEZ Y AV. SALTILLO</t>
  </si>
  <si>
    <t>PERIFERICO RAÚL LÓPEZ  SÁNCHEZ Y CARRET. SANTA FE</t>
  </si>
  <si>
    <t>PERIFERICO RAÚL LOPEZ SÁNCHEZ  Y 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</si>
</sst>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72">
    <xf numFmtId="0" fontId="0" fillId="0" borderId="0" xfId="0"/>
    <xf numFmtId="0" fontId="8" fillId="0" borderId="0" xfId="0" applyFont="1" applyAlignment="1"/>
    <xf numFmtId="0" fontId="8" fillId="0" borderId="0" xfId="0" applyFont="1" applyAlignment="1">
      <alignment vertical="center"/>
    </xf>
    <xf numFmtId="0" fontId="11" fillId="0" borderId="0" xfId="2" applyFont="1" applyAlignment="1"/>
    <xf numFmtId="0" fontId="11" fillId="0" borderId="0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quotePrefix="1" applyFont="1" applyAlignment="1"/>
    <xf numFmtId="0" fontId="11" fillId="0" borderId="0" xfId="2" applyFont="1" applyBorder="1" applyAlignment="1"/>
    <xf numFmtId="0" fontId="11" fillId="0" borderId="0" xfId="2" quotePrefix="1" applyFont="1" applyAlignment="1">
      <alignment vertical="center"/>
    </xf>
    <xf numFmtId="0" fontId="11" fillId="0" borderId="0" xfId="0" applyFont="1" applyAlignment="1"/>
    <xf numFmtId="0" fontId="11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quotePrefix="1" applyFont="1" applyAlignment="1"/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8" fillId="0" borderId="18" xfId="0" applyFont="1" applyBorder="1"/>
    <xf numFmtId="0" fontId="8" fillId="0" borderId="21" xfId="0" applyFont="1" applyBorder="1"/>
    <xf numFmtId="0" fontId="9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2" borderId="0" xfId="0" applyFill="1"/>
    <xf numFmtId="0" fontId="8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0" fillId="2" borderId="0" xfId="0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2" applyFont="1" applyAlignment="1"/>
    <xf numFmtId="0" fontId="8" fillId="0" borderId="0" xfId="2" applyFont="1" applyAlignment="1">
      <alignment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3" fontId="11" fillId="0" borderId="5" xfId="2" applyNumberFormat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 wrapText="1"/>
    </xf>
    <xf numFmtId="3" fontId="10" fillId="0" borderId="0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3" fontId="11" fillId="0" borderId="0" xfId="2" applyNumberFormat="1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 vertical="center" wrapText="1"/>
    </xf>
    <xf numFmtId="0" fontId="8" fillId="0" borderId="0" xfId="2" applyFont="1" applyFill="1" applyBorder="1" applyAlignment="1"/>
    <xf numFmtId="0" fontId="10" fillId="0" borderId="0" xfId="2" quotePrefix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1" fillId="0" borderId="8" xfId="2" applyFont="1" applyBorder="1" applyAlignment="1">
      <alignment horizontal="center" vertical="center" wrapText="1"/>
    </xf>
    <xf numFmtId="3" fontId="11" fillId="0" borderId="8" xfId="2" applyNumberFormat="1" applyFont="1" applyBorder="1" applyAlignment="1">
      <alignment horizontal="center" vertical="center"/>
    </xf>
    <xf numFmtId="3" fontId="11" fillId="0" borderId="2" xfId="2" applyNumberFormat="1" applyFont="1" applyBorder="1" applyAlignment="1">
      <alignment horizontal="center" vertical="center"/>
    </xf>
    <xf numFmtId="0" fontId="11" fillId="0" borderId="41" xfId="2" applyFont="1" applyBorder="1" applyAlignment="1">
      <alignment horizontal="center" vertical="center" wrapText="1"/>
    </xf>
    <xf numFmtId="3" fontId="11" fillId="0" borderId="41" xfId="2" applyNumberFormat="1" applyFont="1" applyBorder="1" applyAlignment="1">
      <alignment horizontal="center" vertical="center"/>
    </xf>
    <xf numFmtId="3" fontId="11" fillId="0" borderId="2" xfId="2" quotePrefix="1" applyNumberFormat="1" applyFont="1" applyBorder="1" applyAlignment="1">
      <alignment horizontal="center" vertical="center"/>
    </xf>
    <xf numFmtId="0" fontId="11" fillId="0" borderId="5" xfId="2" applyFont="1" applyBorder="1" applyAlignment="1">
      <alignment horizontal="left" vertical="center" wrapText="1"/>
    </xf>
    <xf numFmtId="3" fontId="8" fillId="0" borderId="0" xfId="2" applyNumberFormat="1" applyFont="1" applyAlignment="1"/>
    <xf numFmtId="0" fontId="10" fillId="0" borderId="30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3" fontId="10" fillId="0" borderId="31" xfId="2" applyNumberFormat="1" applyFont="1" applyFill="1" applyBorder="1" applyAlignment="1">
      <alignment horizontal="center" vertical="center"/>
    </xf>
    <xf numFmtId="3" fontId="10" fillId="0" borderId="32" xfId="2" applyNumberFormat="1" applyFont="1" applyFill="1" applyBorder="1" applyAlignment="1">
      <alignment horizontal="center" vertical="center"/>
    </xf>
    <xf numFmtId="0" fontId="10" fillId="0" borderId="42" xfId="2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44" xfId="2" applyFont="1" applyBorder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3" fontId="11" fillId="2" borderId="5" xfId="2" applyNumberFormat="1" applyFont="1" applyFill="1" applyBorder="1" applyAlignment="1">
      <alignment horizontal="center" vertical="center"/>
    </xf>
    <xf numFmtId="3" fontId="10" fillId="2" borderId="47" xfId="2" applyNumberFormat="1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 wrapText="1" readingOrder="1"/>
    </xf>
    <xf numFmtId="0" fontId="8" fillId="0" borderId="0" xfId="2" applyFont="1" applyFill="1" applyAlignment="1">
      <alignment vertical="center"/>
    </xf>
    <xf numFmtId="0" fontId="10" fillId="0" borderId="8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20" fontId="11" fillId="0" borderId="2" xfId="2" applyNumberFormat="1" applyFont="1" applyFill="1" applyBorder="1" applyAlignment="1">
      <alignment horizontal="center" vertical="center" wrapText="1"/>
    </xf>
    <xf numFmtId="0" fontId="10" fillId="0" borderId="45" xfId="2" applyFont="1" applyFill="1" applyBorder="1" applyAlignment="1">
      <alignment horizontal="center" vertical="center" wrapText="1"/>
    </xf>
    <xf numFmtId="3" fontId="10" fillId="0" borderId="46" xfId="2" applyNumberFormat="1" applyFont="1" applyFill="1" applyBorder="1" applyAlignment="1">
      <alignment horizontal="center" vertical="center" wrapText="1"/>
    </xf>
    <xf numFmtId="3" fontId="10" fillId="0" borderId="48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3" fontId="10" fillId="0" borderId="0" xfId="2" applyNumberFormat="1" applyFont="1" applyFill="1" applyBorder="1" applyAlignment="1">
      <alignment horizontal="center" vertical="center" wrapText="1"/>
    </xf>
    <xf numFmtId="0" fontId="8" fillId="2" borderId="0" xfId="2" applyFont="1" applyFill="1" applyAlignment="1"/>
    <xf numFmtId="0" fontId="8" fillId="0" borderId="36" xfId="2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11" fillId="0" borderId="21" xfId="2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 wrapText="1"/>
    </xf>
    <xf numFmtId="3" fontId="11" fillId="0" borderId="26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/>
    <xf numFmtId="3" fontId="11" fillId="0" borderId="1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/>
    <xf numFmtId="3" fontId="11" fillId="0" borderId="34" xfId="2" applyNumberFormat="1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 wrapText="1"/>
    </xf>
    <xf numFmtId="3" fontId="11" fillId="0" borderId="4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3" fontId="10" fillId="0" borderId="29" xfId="2" applyNumberFormat="1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 wrapText="1"/>
    </xf>
    <xf numFmtId="3" fontId="11" fillId="0" borderId="41" xfId="2" applyNumberFormat="1" applyFont="1" applyFill="1" applyBorder="1" applyAlignment="1">
      <alignment horizontal="center" vertical="center"/>
    </xf>
    <xf numFmtId="0" fontId="11" fillId="0" borderId="34" xfId="2" applyFont="1" applyFill="1" applyBorder="1" applyAlignment="1">
      <alignment horizontal="center" vertical="center" wrapText="1"/>
    </xf>
    <xf numFmtId="3" fontId="10" fillId="0" borderId="20" xfId="2" applyNumberFormat="1" applyFont="1" applyFill="1" applyBorder="1" applyAlignment="1">
      <alignment horizontal="center" vertical="center"/>
    </xf>
    <xf numFmtId="3" fontId="10" fillId="0" borderId="32" xfId="2" applyNumberFormat="1" applyFont="1" applyFill="1" applyBorder="1" applyAlignment="1">
      <alignment horizontal="center" vertical="center" wrapText="1"/>
    </xf>
    <xf numFmtId="0" fontId="10" fillId="0" borderId="49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9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10" fillId="0" borderId="0" xfId="2" applyFont="1" applyAlignment="1"/>
    <xf numFmtId="0" fontId="11" fillId="0" borderId="50" xfId="2" applyFont="1" applyFill="1" applyBorder="1" applyAlignment="1">
      <alignment horizontal="center" vertical="center" wrapText="1"/>
    </xf>
    <xf numFmtId="0" fontId="11" fillId="0" borderId="51" xfId="2" applyFont="1" applyFill="1" applyBorder="1" applyAlignment="1">
      <alignment horizontal="center" vertical="center" wrapText="1"/>
    </xf>
    <xf numFmtId="3" fontId="11" fillId="0" borderId="12" xfId="2" applyNumberFormat="1" applyFont="1" applyFill="1" applyBorder="1" applyAlignment="1">
      <alignment horizontal="center" vertical="center"/>
    </xf>
    <xf numFmtId="3" fontId="11" fillId="0" borderId="52" xfId="2" applyNumberFormat="1" applyFont="1" applyFill="1" applyBorder="1" applyAlignment="1">
      <alignment horizontal="center" vertical="center"/>
    </xf>
    <xf numFmtId="0" fontId="11" fillId="2" borderId="42" xfId="2" applyFont="1" applyFill="1" applyBorder="1" applyAlignment="1">
      <alignment horizontal="center" vertical="center" wrapText="1"/>
    </xf>
    <xf numFmtId="3" fontId="11" fillId="2" borderId="44" xfId="2" applyNumberFormat="1" applyFont="1" applyFill="1" applyBorder="1" applyAlignment="1">
      <alignment horizontal="center" vertical="center"/>
    </xf>
    <xf numFmtId="0" fontId="14" fillId="2" borderId="0" xfId="0" applyFont="1" applyFill="1" applyBorder="1"/>
    <xf numFmtId="0" fontId="14" fillId="0" borderId="0" xfId="0" applyFont="1"/>
    <xf numFmtId="0" fontId="14" fillId="0" borderId="0" xfId="0" applyFont="1" applyBorder="1" applyAlignment="1"/>
    <xf numFmtId="0" fontId="14" fillId="0" borderId="0" xfId="0" applyFont="1" applyAlignment="1"/>
    <xf numFmtId="0" fontId="14" fillId="2" borderId="0" xfId="0" applyFont="1" applyFill="1" applyBorder="1" applyAlignment="1"/>
    <xf numFmtId="0" fontId="15" fillId="0" borderId="8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/>
    </xf>
    <xf numFmtId="0" fontId="9" fillId="0" borderId="13" xfId="2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/>
    </xf>
    <xf numFmtId="0" fontId="8" fillId="0" borderId="10" xfId="2" applyFont="1" applyFill="1" applyBorder="1" applyAlignment="1">
      <alignment horizontal="center"/>
    </xf>
    <xf numFmtId="0" fontId="8" fillId="0" borderId="14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/>
    </xf>
    <xf numFmtId="0" fontId="8" fillId="0" borderId="20" xfId="2" applyFont="1" applyFill="1" applyBorder="1" applyAlignment="1">
      <alignment horizontal="center"/>
    </xf>
    <xf numFmtId="0" fontId="8" fillId="0" borderId="25" xfId="2" applyFont="1" applyFill="1" applyBorder="1" applyAlignment="1">
      <alignment horizontal="center"/>
    </xf>
    <xf numFmtId="0" fontId="8" fillId="0" borderId="26" xfId="2" applyFont="1" applyFill="1" applyBorder="1" applyAlignment="1">
      <alignment horizontal="center"/>
    </xf>
    <xf numFmtId="0" fontId="9" fillId="0" borderId="0" xfId="2" applyFont="1" applyFill="1" applyAlignment="1">
      <alignment horizontal="center" wrapText="1"/>
    </xf>
    <xf numFmtId="0" fontId="12" fillId="0" borderId="0" xfId="2" applyFont="1" applyAlignment="1"/>
    <xf numFmtId="0" fontId="13" fillId="0" borderId="0" xfId="0" applyFont="1" applyAlignment="1">
      <alignment wrapText="1"/>
    </xf>
    <xf numFmtId="0" fontId="17" fillId="0" borderId="2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7" fillId="0" borderId="10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2" borderId="0" xfId="0" applyFont="1" applyFill="1"/>
    <xf numFmtId="0" fontId="13" fillId="0" borderId="0" xfId="2" applyFont="1" applyAlignment="1"/>
    <xf numFmtId="0" fontId="13" fillId="0" borderId="0" xfId="0" applyFont="1" applyAlignment="1"/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6" fillId="0" borderId="0" xfId="0" applyFont="1" applyAlignment="1"/>
    <xf numFmtId="0" fontId="21" fillId="0" borderId="0" xfId="0" applyFont="1" applyAlignment="1"/>
    <xf numFmtId="0" fontId="10" fillId="2" borderId="0" xfId="0" applyFont="1" applyFill="1" applyAlignment="1"/>
    <xf numFmtId="0" fontId="22" fillId="0" borderId="19" xfId="0" applyFont="1" applyFill="1" applyBorder="1" applyAlignment="1">
      <alignment horizontal="center"/>
    </xf>
    <xf numFmtId="9" fontId="22" fillId="0" borderId="2" xfId="0" applyNumberFormat="1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9" fontId="22" fillId="0" borderId="1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/>
    </xf>
    <xf numFmtId="0" fontId="19" fillId="0" borderId="27" xfId="0" applyFont="1" applyFill="1" applyBorder="1" applyAlignment="1">
      <alignment horizontal="center" vertical="center" wrapText="1"/>
    </xf>
    <xf numFmtId="1" fontId="19" fillId="0" borderId="28" xfId="0" applyNumberFormat="1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1" fillId="0" borderId="18" xfId="0" applyFont="1" applyBorder="1"/>
    <xf numFmtId="0" fontId="9" fillId="0" borderId="0" xfId="0" applyFont="1" applyAlignment="1">
      <alignment horizontal="center"/>
    </xf>
    <xf numFmtId="0" fontId="25" fillId="0" borderId="40" xfId="2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8" fillId="0" borderId="58" xfId="2" applyFont="1" applyFill="1" applyBorder="1" applyAlignment="1">
      <alignment horizontal="center" vertical="center" wrapText="1" readingOrder="1"/>
    </xf>
    <xf numFmtId="0" fontId="10" fillId="0" borderId="59" xfId="2" applyFont="1" applyFill="1" applyBorder="1" applyAlignment="1">
      <alignment horizontal="center" vertical="center" wrapText="1"/>
    </xf>
    <xf numFmtId="3" fontId="10" fillId="0" borderId="60" xfId="2" applyNumberFormat="1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1" fillId="0" borderId="0" xfId="0" applyFont="1"/>
    <xf numFmtId="0" fontId="28" fillId="0" borderId="0" xfId="0" applyFont="1"/>
    <xf numFmtId="0" fontId="28" fillId="0" borderId="2" xfId="0" applyFont="1" applyBorder="1" applyAlignment="1">
      <alignment horizontal="center"/>
    </xf>
    <xf numFmtId="0" fontId="28" fillId="0" borderId="21" xfId="0" applyFont="1" applyBorder="1"/>
    <xf numFmtId="0" fontId="28" fillId="0" borderId="19" xfId="0" applyFont="1" applyBorder="1" applyAlignment="1">
      <alignment horizontal="center"/>
    </xf>
    <xf numFmtId="0" fontId="8" fillId="0" borderId="40" xfId="2" quotePrefix="1" applyFont="1" applyFill="1" applyBorder="1" applyAlignment="1">
      <alignment horizontal="center" vertical="center" wrapText="1" readingOrder="1"/>
    </xf>
    <xf numFmtId="0" fontId="10" fillId="0" borderId="37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50" xfId="0" applyFont="1" applyBorder="1"/>
    <xf numFmtId="0" fontId="28" fillId="0" borderId="14" xfId="0" applyFont="1" applyBorder="1" applyAlignment="1">
      <alignment horizontal="center"/>
    </xf>
    <xf numFmtId="0" fontId="10" fillId="0" borderId="18" xfId="2" applyFont="1" applyBorder="1" applyAlignment="1">
      <alignment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25" xfId="2" applyFont="1" applyBorder="1" applyAlignment="1"/>
    <xf numFmtId="0" fontId="10" fillId="0" borderId="26" xfId="2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30" fillId="0" borderId="24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28" fillId="0" borderId="56" xfId="0" applyFont="1" applyBorder="1" applyAlignment="1">
      <alignment horizontal="center"/>
    </xf>
    <xf numFmtId="0" fontId="28" fillId="0" borderId="51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9" fillId="0" borderId="18" xfId="0" applyFont="1" applyBorder="1"/>
    <xf numFmtId="0" fontId="29" fillId="0" borderId="21" xfId="0" applyFont="1" applyBorder="1"/>
    <xf numFmtId="0" fontId="29" fillId="0" borderId="25" xfId="0" applyFont="1" applyBorder="1"/>
    <xf numFmtId="0" fontId="28" fillId="0" borderId="22" xfId="0" applyFont="1" applyBorder="1" applyAlignment="1">
      <alignment horizontal="center"/>
    </xf>
    <xf numFmtId="0" fontId="28" fillId="0" borderId="62" xfId="0" applyFont="1" applyBorder="1" applyAlignment="1">
      <alignment horizontal="center"/>
    </xf>
    <xf numFmtId="0" fontId="28" fillId="0" borderId="63" xfId="0" applyFont="1" applyBorder="1" applyAlignment="1">
      <alignment horizontal="center" vertical="center"/>
    </xf>
    <xf numFmtId="0" fontId="9" fillId="0" borderId="0" xfId="0" applyFont="1"/>
    <xf numFmtId="0" fontId="26" fillId="0" borderId="0" xfId="2" applyFont="1" applyAlignment="1"/>
    <xf numFmtId="0" fontId="21" fillId="0" borderId="49" xfId="0" applyFont="1" applyBorder="1" applyAlignment="1"/>
    <xf numFmtId="0" fontId="21" fillId="0" borderId="25" xfId="0" applyFont="1" applyBorder="1" applyAlignment="1"/>
    <xf numFmtId="0" fontId="11" fillId="0" borderId="36" xfId="0" applyFont="1" applyBorder="1" applyAlignment="1"/>
    <xf numFmtId="0" fontId="11" fillId="0" borderId="37" xfId="0" applyFont="1" applyBorder="1" applyAlignment="1"/>
    <xf numFmtId="0" fontId="21" fillId="0" borderId="21" xfId="0" applyFont="1" applyBorder="1" applyAlignment="1"/>
    <xf numFmtId="3" fontId="28" fillId="0" borderId="3" xfId="0" applyNumberFormat="1" applyFont="1" applyBorder="1" applyAlignment="1">
      <alignment horizontal="center"/>
    </xf>
    <xf numFmtId="0" fontId="28" fillId="0" borderId="21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0" borderId="0" xfId="0" applyFont="1" applyAlignment="1">
      <alignment wrapText="1"/>
    </xf>
    <xf numFmtId="3" fontId="10" fillId="0" borderId="3" xfId="2" applyNumberFormat="1" applyFont="1" applyFill="1" applyBorder="1" applyAlignment="1">
      <alignment horizontal="center" vertical="center"/>
    </xf>
    <xf numFmtId="0" fontId="10" fillId="0" borderId="50" xfId="2" applyFont="1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6" fillId="0" borderId="18" xfId="2" applyFont="1" applyBorder="1" applyAlignment="1"/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/>
    <xf numFmtId="0" fontId="16" fillId="0" borderId="4" xfId="2" applyFont="1" applyBorder="1" applyAlignment="1">
      <alignment horizontal="center" vertical="center"/>
    </xf>
    <xf numFmtId="0" fontId="16" fillId="0" borderId="50" xfId="2" applyFont="1" applyBorder="1" applyAlignment="1"/>
    <xf numFmtId="0" fontId="16" fillId="0" borderId="12" xfId="2" applyFont="1" applyBorder="1" applyAlignment="1">
      <alignment horizontal="center" vertical="center"/>
    </xf>
    <xf numFmtId="0" fontId="16" fillId="0" borderId="25" xfId="2" applyFont="1" applyBorder="1" applyAlignment="1"/>
    <xf numFmtId="0" fontId="16" fillId="0" borderId="26" xfId="2" applyFont="1" applyBorder="1" applyAlignment="1">
      <alignment horizontal="center" vertical="center"/>
    </xf>
    <xf numFmtId="0" fontId="16" fillId="0" borderId="0" xfId="2" applyFont="1" applyAlignment="1"/>
    <xf numFmtId="0" fontId="16" fillId="0" borderId="0" xfId="2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vertical="center" wrapText="1"/>
    </xf>
    <xf numFmtId="0" fontId="18" fillId="0" borderId="2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vertical="center" wrapText="1"/>
    </xf>
    <xf numFmtId="0" fontId="18" fillId="0" borderId="0" xfId="2" applyFont="1" applyFill="1" applyAlignment="1">
      <alignment horizontal="center" vertical="center"/>
    </xf>
    <xf numFmtId="0" fontId="10" fillId="0" borderId="11" xfId="2" applyFont="1" applyFill="1" applyBorder="1" applyAlignment="1">
      <alignment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vertical="center" wrapText="1"/>
    </xf>
    <xf numFmtId="0" fontId="18" fillId="0" borderId="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vertical="center" wrapText="1"/>
    </xf>
    <xf numFmtId="0" fontId="19" fillId="0" borderId="22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 wrapText="1"/>
    </xf>
    <xf numFmtId="3" fontId="10" fillId="4" borderId="28" xfId="2" applyNumberFormat="1" applyFont="1" applyFill="1" applyBorder="1" applyAlignment="1">
      <alignment horizontal="center" vertical="center"/>
    </xf>
    <xf numFmtId="3" fontId="10" fillId="4" borderId="29" xfId="2" applyNumberFormat="1" applyFont="1" applyFill="1" applyBorder="1" applyAlignment="1">
      <alignment horizontal="center" vertical="center"/>
    </xf>
    <xf numFmtId="0" fontId="10" fillId="4" borderId="30" xfId="2" applyFont="1" applyFill="1" applyBorder="1" applyAlignment="1">
      <alignment horizontal="center" vertical="center" wrapText="1"/>
    </xf>
    <xf numFmtId="3" fontId="10" fillId="4" borderId="31" xfId="2" applyNumberFormat="1" applyFont="1" applyFill="1" applyBorder="1" applyAlignment="1">
      <alignment horizontal="center" vertical="center"/>
    </xf>
    <xf numFmtId="3" fontId="10" fillId="4" borderId="32" xfId="2" applyNumberFormat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17" fontId="11" fillId="0" borderId="20" xfId="0" applyNumberFormat="1" applyFont="1" applyFill="1" applyBorder="1" applyAlignment="1">
      <alignment horizontal="center" vertical="center"/>
    </xf>
    <xf numFmtId="0" fontId="19" fillId="0" borderId="21" xfId="2" applyFont="1" applyFill="1" applyBorder="1" applyAlignment="1">
      <alignment horizontal="center" vertical="center" wrapText="1"/>
    </xf>
    <xf numFmtId="0" fontId="18" fillId="0" borderId="2" xfId="2" applyNumberFormat="1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11" fillId="0" borderId="2" xfId="0" quotePrefix="1" applyFont="1" applyFill="1" applyBorder="1" applyAlignment="1">
      <alignment horizontal="left" vertical="center" wrapText="1"/>
    </xf>
    <xf numFmtId="0" fontId="18" fillId="0" borderId="54" xfId="0" applyFont="1" applyFill="1" applyBorder="1" applyAlignment="1">
      <alignment horizontal="center" vertical="center"/>
    </xf>
    <xf numFmtId="0" fontId="8" fillId="3" borderId="38" xfId="0" applyFont="1" applyFill="1" applyBorder="1"/>
    <xf numFmtId="0" fontId="0" fillId="3" borderId="1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/>
    <xf numFmtId="3" fontId="9" fillId="0" borderId="0" xfId="0" applyNumberFormat="1" applyFont="1"/>
    <xf numFmtId="0" fontId="32" fillId="0" borderId="21" xfId="0" applyFont="1" applyBorder="1" applyAlignment="1">
      <alignment horizontal="left"/>
    </xf>
    <xf numFmtId="0" fontId="32" fillId="0" borderId="4" xfId="0" applyFont="1" applyBorder="1" applyAlignment="1">
      <alignment horizontal="center"/>
    </xf>
    <xf numFmtId="0" fontId="17" fillId="0" borderId="21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0" fontId="17" fillId="0" borderId="49" xfId="0" applyFont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32" fillId="0" borderId="25" xfId="0" applyFont="1" applyBorder="1" applyAlignment="1">
      <alignment horizontal="left"/>
    </xf>
    <xf numFmtId="0" fontId="32" fillId="0" borderId="26" xfId="0" applyFont="1" applyBorder="1" applyAlignment="1">
      <alignment horizontal="center"/>
    </xf>
    <xf numFmtId="0" fontId="31" fillId="0" borderId="57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0" fillId="4" borderId="15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10" fillId="0" borderId="0" xfId="2" applyNumberFormat="1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wrapText="1"/>
    </xf>
    <xf numFmtId="0" fontId="9" fillId="4" borderId="17" xfId="2" applyFont="1" applyFill="1" applyBorder="1" applyAlignment="1">
      <alignment horizontal="center" wrapText="1"/>
    </xf>
    <xf numFmtId="0" fontId="9" fillId="3" borderId="33" xfId="2" applyFont="1" applyFill="1" applyBorder="1" applyAlignment="1">
      <alignment horizontal="center" wrapText="1"/>
    </xf>
    <xf numFmtId="0" fontId="9" fillId="3" borderId="35" xfId="2" applyFont="1" applyFill="1" applyBorder="1" applyAlignment="1">
      <alignment horizontal="center" wrapText="1"/>
    </xf>
    <xf numFmtId="49" fontId="9" fillId="3" borderId="0" xfId="2" applyNumberFormat="1" applyFont="1" applyFill="1" applyBorder="1" applyAlignment="1">
      <alignment horizontal="center"/>
    </xf>
    <xf numFmtId="0" fontId="10" fillId="3" borderId="15" xfId="2" applyFont="1" applyFill="1" applyBorder="1" applyAlignment="1">
      <alignment horizontal="center" vertical="center" wrapText="1"/>
    </xf>
    <xf numFmtId="0" fontId="0" fillId="3" borderId="17" xfId="0" applyFill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49" fontId="9" fillId="3" borderId="36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37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23" fillId="3" borderId="15" xfId="0" applyFont="1" applyFill="1" applyBorder="1" applyAlignment="1">
      <alignment horizontal="center"/>
    </xf>
    <xf numFmtId="0" fontId="23" fillId="3" borderId="17" xfId="0" applyFont="1" applyFill="1" applyBorder="1" applyAlignment="1">
      <alignment horizontal="center"/>
    </xf>
  </cellXfs>
  <cellStyles count="13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7"/>
    <cellStyle name="Normal 3 2 2 2" xfId="9"/>
    <cellStyle name="Normal 3 2 3" xfId="6"/>
    <cellStyle name="Normal 3 2 3 2" xfId="8"/>
    <cellStyle name="Normal 3 2 3 2 2" xfId="10"/>
    <cellStyle name="Normal 3 2 3 2 3" xfId="11"/>
    <cellStyle name="Normal 3 2 3 2 4" xfId="12"/>
  </cellStyles>
  <dxfs count="1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indexed="64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318</c:v>
                </c:pt>
                <c:pt idx="1">
                  <c:v>21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315</c:v>
                </c:pt>
                <c:pt idx="1">
                  <c:v>7</c:v>
                </c:pt>
                <c:pt idx="2">
                  <c:v>8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71248128"/>
        <c:axId val="17934016"/>
        <c:axId val="0"/>
      </c:bar3DChart>
      <c:catAx>
        <c:axId val="17124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934016"/>
        <c:crosses val="autoZero"/>
        <c:auto val="1"/>
        <c:lblAlgn val="ctr"/>
        <c:lblOffset val="100"/>
        <c:noMultiLvlLbl val="0"/>
      </c:catAx>
      <c:valAx>
        <c:axId val="17934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124812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27</c:v>
                </c:pt>
                <c:pt idx="3">
                  <c:v>43</c:v>
                </c:pt>
                <c:pt idx="4">
                  <c:v>69</c:v>
                </c:pt>
                <c:pt idx="5">
                  <c:v>208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29</c:v>
                </c:pt>
                <c:pt idx="3">
                  <c:v>48</c:v>
                </c:pt>
                <c:pt idx="4">
                  <c:v>60</c:v>
                </c:pt>
                <c:pt idx="5">
                  <c:v>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73019648"/>
        <c:axId val="17938624"/>
        <c:axId val="0"/>
      </c:bar3DChart>
      <c:catAx>
        <c:axId val="17301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938624"/>
        <c:crosses val="autoZero"/>
        <c:auto val="1"/>
        <c:lblAlgn val="ctr"/>
        <c:lblOffset val="100"/>
        <c:noMultiLvlLbl val="0"/>
      </c:catAx>
      <c:valAx>
        <c:axId val="17938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301964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27</c:v>
                </c:pt>
                <c:pt idx="1">
                  <c:v>28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2815616"/>
        <c:axId val="17945088"/>
        <c:axId val="0"/>
      </c:bar3DChart>
      <c:catAx>
        <c:axId val="192815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7945088"/>
        <c:crosses val="autoZero"/>
        <c:auto val="1"/>
        <c:lblAlgn val="ctr"/>
        <c:lblOffset val="100"/>
        <c:noMultiLvlLbl val="0"/>
      </c:catAx>
      <c:valAx>
        <c:axId val="1794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815616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77" l="0.70000000000000062" r="0.70000000000000062" t="0.750000000000012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2817664"/>
        <c:axId val="142753792"/>
        <c:axId val="0"/>
      </c:bar3DChart>
      <c:catAx>
        <c:axId val="192817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42753792"/>
        <c:crosses val="autoZero"/>
        <c:auto val="1"/>
        <c:lblAlgn val="ctr"/>
        <c:lblOffset val="100"/>
        <c:noMultiLvlLbl val="0"/>
      </c:catAx>
      <c:valAx>
        <c:axId val="14275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81766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val>
            <c:numRef>
              <c:f>'ACC X  EDADES'!$F$12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val>
            <c:numRef>
              <c:f>'ACC X  EDADES'!$F$13</c:f>
              <c:numCache>
                <c:formatCode>#,##0</c:formatCode>
                <c:ptCount val="1"/>
                <c:pt idx="0">
                  <c:v>84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val>
            <c:numRef>
              <c:f>'ACC X  EDADES'!$F$14</c:f>
              <c:numCache>
                <c:formatCode>#,##0</c:formatCode>
                <c:ptCount val="1"/>
                <c:pt idx="0">
                  <c:v>89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val>
            <c:numRef>
              <c:f>'ACC X  EDADES'!$F$15</c:f>
              <c:numCache>
                <c:formatCode>#,##0</c:formatCode>
                <c:ptCount val="1"/>
                <c:pt idx="0">
                  <c:v>66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val>
            <c:numRef>
              <c:f>'ACC X  EDADES'!$F$16</c:f>
              <c:numCache>
                <c:formatCode>#,##0</c:formatCode>
                <c:ptCount val="1"/>
                <c:pt idx="0">
                  <c:v>76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val>
            <c:numRef>
              <c:f>'ACC X  EDADES'!$F$17</c:f>
              <c:numCache>
                <c:formatCode>#,##0</c:formatCode>
                <c:ptCount val="1"/>
                <c:pt idx="0">
                  <c:v>48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val>
            <c:numRef>
              <c:f>'ACC X  EDADES'!$F$18</c:f>
              <c:numCache>
                <c:formatCode>#,##0</c:formatCode>
                <c:ptCount val="1"/>
                <c:pt idx="0">
                  <c:v>69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val>
            <c:numRef>
              <c:f>'ACC X  EDADES'!$F$19</c:f>
              <c:numCache>
                <c:formatCode>#,##0</c:formatCode>
                <c:ptCount val="1"/>
                <c:pt idx="0">
                  <c:v>38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val>
            <c:numRef>
              <c:f>'ACC X  EDADES'!$F$20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val>
            <c:numRef>
              <c:f>'ACC X  EDADES'!$F$21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val>
            <c:numRef>
              <c:f>'ACC X  EDADES'!$F$22</c:f>
              <c:numCache>
                <c:formatCode>#,##0</c:formatCode>
                <c:ptCount val="1"/>
                <c:pt idx="0">
                  <c:v>16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val>
            <c:numRef>
              <c:f>'ACC X  EDADES'!$F$23</c:f>
              <c:numCache>
                <c:formatCode>#,##0</c:formatCode>
                <c:ptCount val="1"/>
                <c:pt idx="0">
                  <c:v>8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115584"/>
        <c:axId val="142758400"/>
        <c:axId val="0"/>
      </c:bar3DChart>
      <c:catAx>
        <c:axId val="194115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758400"/>
        <c:crosses val="autoZero"/>
        <c:auto val="1"/>
        <c:lblAlgn val="ctr"/>
        <c:lblOffset val="100"/>
        <c:noMultiLvlLbl val="0"/>
      </c:catAx>
      <c:valAx>
        <c:axId val="14275840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41155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5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3824E-3"/>
          <c:y val="0.22827715355805245"/>
          <c:w val="0.95791487326638602"/>
          <c:h val="0.666660473620587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302976"/>
        <c:axId val="144816896"/>
        <c:axId val="0"/>
      </c:bar3DChart>
      <c:catAx>
        <c:axId val="194302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4816896"/>
        <c:crosses val="autoZero"/>
        <c:auto val="1"/>
        <c:lblAlgn val="ctr"/>
        <c:lblOffset val="100"/>
        <c:noMultiLvlLbl val="0"/>
      </c:catAx>
      <c:valAx>
        <c:axId val="144816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4302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13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29</c:v>
                </c:pt>
                <c:pt idx="14">
                  <c:v>22</c:v>
                </c:pt>
                <c:pt idx="15">
                  <c:v>19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4496512"/>
        <c:axId val="193187776"/>
        <c:axId val="0"/>
      </c:bar3DChart>
      <c:catAx>
        <c:axId val="19449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187776"/>
        <c:crosses val="autoZero"/>
        <c:auto val="1"/>
        <c:lblAlgn val="ctr"/>
        <c:lblOffset val="100"/>
        <c:noMultiLvlLbl val="0"/>
      </c:catAx>
      <c:valAx>
        <c:axId val="193187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449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13</c:v>
                </c:pt>
                <c:pt idx="8">
                  <c:v>23</c:v>
                </c:pt>
                <c:pt idx="9">
                  <c:v>21</c:v>
                </c:pt>
                <c:pt idx="10">
                  <c:v>18</c:v>
                </c:pt>
                <c:pt idx="11">
                  <c:v>15</c:v>
                </c:pt>
                <c:pt idx="12">
                  <c:v>13</c:v>
                </c:pt>
                <c:pt idx="13">
                  <c:v>29</c:v>
                </c:pt>
                <c:pt idx="14">
                  <c:v>22</c:v>
                </c:pt>
                <c:pt idx="15">
                  <c:v>19</c:v>
                </c:pt>
                <c:pt idx="16">
                  <c:v>22</c:v>
                </c:pt>
                <c:pt idx="17">
                  <c:v>16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12</c:v>
                </c:pt>
                <c:pt idx="22">
                  <c:v>15</c:v>
                </c:pt>
                <c:pt idx="23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66208"/>
        <c:axId val="194769408"/>
        <c:axId val="0"/>
      </c:bar3DChart>
      <c:catAx>
        <c:axId val="1951662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4769408"/>
        <c:crosses val="autoZero"/>
        <c:auto val="1"/>
        <c:lblAlgn val="ctr"/>
        <c:lblOffset val="100"/>
        <c:noMultiLvlLbl val="0"/>
      </c:catAx>
      <c:valAx>
        <c:axId val="194769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16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1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168256"/>
        <c:axId val="194770560"/>
        <c:axId val="0"/>
      </c:bar3DChart>
      <c:catAx>
        <c:axId val="195168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4770560"/>
        <c:crosses val="autoZero"/>
        <c:auto val="1"/>
        <c:lblAlgn val="ctr"/>
        <c:lblOffset val="100"/>
        <c:noMultiLvlLbl val="0"/>
      </c:catAx>
      <c:valAx>
        <c:axId val="194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516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243" l="0.70000000000000062" r="0.70000000000000062" t="0.75000000000001243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802"/>
          <c:w val="0.81388888888889765"/>
          <c:h val="0.61724140781616132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0.75000000000001221" l="0.70000000000000062" r="0.70000000000000062" t="0.75000000000001221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2017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2017 '!$B$13:$B$14</c:f>
              <c:strCache>
                <c:ptCount val="2"/>
                <c:pt idx="0">
                  <c:v>GRUAS 2018</c:v>
                </c:pt>
                <c:pt idx="1">
                  <c:v>GRUAS 2019</c:v>
                </c:pt>
              </c:strCache>
            </c:strRef>
          </c:cat>
          <c:val>
            <c:numRef>
              <c:f>'SERV. GRUAS 2017 '!$C$13:$C$14</c:f>
              <c:numCache>
                <c:formatCode>General</c:formatCode>
                <c:ptCount val="2"/>
                <c:pt idx="0">
                  <c:v>289</c:v>
                </c:pt>
                <c:pt idx="1">
                  <c:v>291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6796416"/>
        <c:axId val="198727872"/>
        <c:axId val="0"/>
      </c:bar3DChart>
      <c:catAx>
        <c:axId val="19679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8727872"/>
        <c:crosses val="autoZero"/>
        <c:auto val="1"/>
        <c:lblAlgn val="ctr"/>
        <c:lblOffset val="100"/>
        <c:noMultiLvlLbl val="0"/>
      </c:catAx>
      <c:valAx>
        <c:axId val="198727872"/>
        <c:scaling>
          <c:orientation val="minMax"/>
          <c:max val="3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96796416"/>
        <c:crosses val="autoZero"/>
        <c:crossBetween val="between"/>
        <c:majorUnit val="300"/>
        <c:minorUnit val="100"/>
      </c:valAx>
    </c:plotArea>
    <c:plotVisOnly val="1"/>
    <c:dispBlanksAs val="gap"/>
    <c:showDLblsOverMax val="0"/>
  </c:chart>
  <c:printSettings>
    <c:headerFooter/>
    <c:pageMargins b="0.75000000000001255" l="0.70000000000000062" r="0.70000000000000062" t="0.75000000000001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20</c:v>
                </c:pt>
                <c:pt idx="2">
                  <c:v>47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MAY/182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35</c:v>
                </c:pt>
                <c:pt idx="1">
                  <c:v>14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8160384"/>
        <c:axId val="199648384"/>
        <c:axId val="0"/>
      </c:bar3DChart>
      <c:catAx>
        <c:axId val="198160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/>
            </a:pPr>
            <a:endParaRPr lang="es-MX"/>
          </a:p>
        </c:txPr>
        <c:crossAx val="199648384"/>
        <c:crosses val="autoZero"/>
        <c:auto val="1"/>
        <c:lblAlgn val="ctr"/>
        <c:lblOffset val="100"/>
        <c:noMultiLvlLbl val="0"/>
      </c:catAx>
      <c:valAx>
        <c:axId val="1996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816038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66" l="0.70000000000000062" r="0.70000000000000062" t="0.75000000000001266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37500000000001E-2"/>
          <c:y val="3.2599837000815042E-2"/>
          <c:w val="0.96562500000000095"/>
          <c:h val="0.81394169249626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MAY/18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787</c:v>
                </c:pt>
                <c:pt idx="1">
                  <c:v>180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DETENIDOS!$B$15</c15:sqref>
                  <c15:dLbl>
                    <c:idx val="1"/>
                    <c:layout>
                      <c:manualLayout>
                        <c:x val="0"/>
                        <c:y val="-3.475935828877020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MAY/19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852</c:v>
                </c:pt>
                <c:pt idx="1">
                  <c:v>334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9172096"/>
        <c:axId val="199653568"/>
        <c:axId val="0"/>
      </c:bar3DChart>
      <c:catAx>
        <c:axId val="1991720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9653568"/>
        <c:crosses val="autoZero"/>
        <c:auto val="1"/>
        <c:lblAlgn val="ctr"/>
        <c:lblOffset val="100"/>
        <c:noMultiLvlLbl val="0"/>
      </c:catAx>
      <c:valAx>
        <c:axId val="199653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9172096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288" l="0.70000000000000062" r="0.70000000000000062" t="0.75000000000001288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392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3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99972864"/>
        <c:axId val="199658880"/>
        <c:axId val="0"/>
      </c:bar3DChart>
      <c:catAx>
        <c:axId val="199972864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199658880"/>
        <c:crosses val="autoZero"/>
        <c:auto val="1"/>
        <c:lblAlgn val="ctr"/>
        <c:lblOffset val="100"/>
        <c:noMultiLvlLbl val="0"/>
      </c:catAx>
      <c:valAx>
        <c:axId val="19965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997286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020798661996902E-2"/>
          <c:y val="0.11643688217133778"/>
          <c:w val="0.93888888888888955"/>
          <c:h val="0.709880431612715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'AREA MEDICA'!$B$13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 i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#,##0</c:formatCode>
                <c:ptCount val="1"/>
                <c:pt idx="0">
                  <c:v>1179</c:v>
                </c:pt>
              </c:numCache>
            </c:numRef>
          </c:val>
        </c:ser>
        <c:ser>
          <c:idx val="1"/>
          <c:order val="1"/>
          <c:tx>
            <c:strRef>
              <c:f>'AREA MEDICA'!$B$15</c:f>
              <c:strCache>
                <c:ptCount val="1"/>
                <c:pt idx="0">
                  <c:v>Peritos a consignar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1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MEDICA'!$C$15</c:f>
              <c:numCache>
                <c:formatCode>General</c:formatCode>
                <c:ptCount val="1"/>
                <c:pt idx="0">
                  <c:v>119</c:v>
                </c:pt>
              </c:numCache>
            </c:numRef>
          </c:val>
        </c:ser>
        <c:ser>
          <c:idx val="2"/>
          <c:order val="2"/>
          <c:tx>
            <c:strRef>
              <c:f>'AREA MEDICA'!$B$16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2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MEDICA'!$C$16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</c:ser>
        <c:ser>
          <c:idx val="3"/>
          <c:order val="3"/>
          <c:tx>
            <c:strRef>
              <c:f>'AREA MEDICA'!$B$19</c:f>
              <c:strCache>
                <c:ptCount val="1"/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MEDICA'!$C$19</c:f>
              <c:numCache>
                <c:formatCode>General</c:formatCode>
                <c:ptCount val="1"/>
              </c:numCache>
            </c:numRef>
          </c:val>
        </c:ser>
        <c:ser>
          <c:idx val="4"/>
          <c:order val="4"/>
          <c:tx>
            <c:strRef>
              <c:f>'AREA MEDICA'!$B$20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MEDICA'!$C$20</c:f>
              <c:numCache>
                <c:formatCode>General</c:formatCode>
                <c:ptCount val="1"/>
                <c:pt idx="0">
                  <c:v>204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200307200"/>
        <c:axId val="204579392"/>
        <c:axId val="0"/>
      </c:bar3DChart>
      <c:catAx>
        <c:axId val="20030720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4579392"/>
        <c:crosses val="autoZero"/>
        <c:auto val="1"/>
        <c:lblAlgn val="ctr"/>
        <c:lblOffset val="100"/>
        <c:noMultiLvlLbl val="0"/>
      </c:catAx>
      <c:valAx>
        <c:axId val="204579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0307200"/>
        <c:crosses val="autoZero"/>
        <c:crossBetween val="between"/>
      </c:valAx>
    </c:plotArea>
    <c:legend>
      <c:legendPos val="b"/>
      <c:legendEntry>
        <c:idx val="3"/>
        <c:delete val="1"/>
      </c:legendEntry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0"/>
      <c:rotY val="0"/>
      <c:depthPercent val="60"/>
      <c:rAngAx val="0"/>
      <c:perspective val="10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cylinder"/>
        <c:axId val="199970816"/>
        <c:axId val="205005376"/>
        <c:axId val="0"/>
      </c:bar3DChart>
      <c:catAx>
        <c:axId val="199970816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5005376"/>
        <c:crosses val="autoZero"/>
        <c:auto val="1"/>
        <c:lblAlgn val="ctr"/>
        <c:lblOffset val="100"/>
        <c:noMultiLvlLbl val="0"/>
      </c:catAx>
      <c:valAx>
        <c:axId val="205005376"/>
        <c:scaling>
          <c:orientation val="minMax"/>
          <c:min val="5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9970816"/>
        <c:crosses val="autoZero"/>
        <c:crossBetween val="between"/>
        <c:majorUnit val="1"/>
      </c:valAx>
    </c:plotArea>
    <c:legend>
      <c:legendPos val="b"/>
      <c:overlay val="0"/>
      <c:txPr>
        <a:bodyPr rot="0" vert="horz"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6.xml"/><Relationship Id="rId1" Type="http://schemas.openxmlformats.org/officeDocument/2006/relationships/image" Target="../media/image10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jpeg"/><Relationship Id="rId1" Type="http://schemas.openxmlformats.org/officeDocument/2006/relationships/image" Target="../media/image12.jpeg"/><Relationship Id="rId6" Type="http://schemas.openxmlformats.org/officeDocument/2006/relationships/image" Target="../media/image3.png"/><Relationship Id="rId5" Type="http://schemas.openxmlformats.org/officeDocument/2006/relationships/image" Target="../media/image15.png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546100</xdr:colOff>
      <xdr:row>3</xdr:row>
      <xdr:rowOff>88901</xdr:rowOff>
    </xdr:from>
    <xdr:to>
      <xdr:col>1</xdr:col>
      <xdr:colOff>1638300</xdr:colOff>
      <xdr:row>10</xdr:row>
      <xdr:rowOff>266701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1155700" y="584201"/>
          <a:ext cx="10922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584200</xdr:colOff>
      <xdr:row>17</xdr:row>
      <xdr:rowOff>139700</xdr:rowOff>
    </xdr:from>
    <xdr:to>
      <xdr:col>13</xdr:col>
      <xdr:colOff>533400</xdr:colOff>
      <xdr:row>41</xdr:row>
      <xdr:rowOff>88900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4</xdr:row>
      <xdr:rowOff>9421</xdr:rowOff>
    </xdr:from>
    <xdr:to>
      <xdr:col>13</xdr:col>
      <xdr:colOff>342900</xdr:colOff>
      <xdr:row>10</xdr:row>
      <xdr:rowOff>28633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166600" y="669821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355600</xdr:colOff>
      <xdr:row>36</xdr:row>
      <xdr:rowOff>50800</xdr:rowOff>
    </xdr:from>
    <xdr:to>
      <xdr:col>1</xdr:col>
      <xdr:colOff>1923140</xdr:colOff>
      <xdr:row>39</xdr:row>
      <xdr:rowOff>56307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5200" y="81788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101600</xdr:rowOff>
    </xdr:from>
    <xdr:to>
      <xdr:col>1</xdr:col>
      <xdr:colOff>1117600</xdr:colOff>
      <xdr:row>8</xdr:row>
      <xdr:rowOff>355600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2390" r="12390"/>
        <a:stretch/>
      </xdr:blipFill>
      <xdr:spPr bwMode="auto">
        <a:xfrm>
          <a:off x="596900" y="673100"/>
          <a:ext cx="1079500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393700</xdr:colOff>
      <xdr:row>14</xdr:row>
      <xdr:rowOff>127000</xdr:rowOff>
    </xdr:from>
    <xdr:to>
      <xdr:col>14</xdr:col>
      <xdr:colOff>736600</xdr:colOff>
      <xdr:row>32</xdr:row>
      <xdr:rowOff>203200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25400</xdr:colOff>
      <xdr:row>3</xdr:row>
      <xdr:rowOff>177800</xdr:rowOff>
    </xdr:from>
    <xdr:to>
      <xdr:col>14</xdr:col>
      <xdr:colOff>330200</xdr:colOff>
      <xdr:row>8</xdr:row>
      <xdr:rowOff>235112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23700" y="7493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279400</xdr:colOff>
      <xdr:row>36</xdr:row>
      <xdr:rowOff>0</xdr:rowOff>
    </xdr:from>
    <xdr:to>
      <xdr:col>14</xdr:col>
      <xdr:colOff>246740</xdr:colOff>
      <xdr:row>38</xdr:row>
      <xdr:rowOff>94407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277600" y="89789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368301</xdr:colOff>
      <xdr:row>1</xdr:row>
      <xdr:rowOff>38101</xdr:rowOff>
    </xdr:from>
    <xdr:to>
      <xdr:col>1</xdr:col>
      <xdr:colOff>1422401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5650" r="12182"/>
        <a:stretch/>
      </xdr:blipFill>
      <xdr:spPr bwMode="auto">
        <a:xfrm>
          <a:off x="889001" y="228601"/>
          <a:ext cx="1054100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698500</xdr:colOff>
      <xdr:row>17</xdr:row>
      <xdr:rowOff>88900</xdr:rowOff>
    </xdr:from>
    <xdr:to>
      <xdr:col>13</xdr:col>
      <xdr:colOff>660400</xdr:colOff>
      <xdr:row>36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635000</xdr:colOff>
      <xdr:row>1</xdr:row>
      <xdr:rowOff>101600</xdr:rowOff>
    </xdr:from>
    <xdr:to>
      <xdr:col>14</xdr:col>
      <xdr:colOff>139700</xdr:colOff>
      <xdr:row>6</xdr:row>
      <xdr:rowOff>158912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09400" y="2921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241300</xdr:colOff>
      <xdr:row>31</xdr:row>
      <xdr:rowOff>139700</xdr:rowOff>
    </xdr:from>
    <xdr:to>
      <xdr:col>1</xdr:col>
      <xdr:colOff>1808840</xdr:colOff>
      <xdr:row>34</xdr:row>
      <xdr:rowOff>69007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3533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520700</xdr:colOff>
      <xdr:row>15</xdr:row>
      <xdr:rowOff>355600</xdr:rowOff>
    </xdr:from>
    <xdr:to>
      <xdr:col>14</xdr:col>
      <xdr:colOff>88900</xdr:colOff>
      <xdr:row>36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304800</xdr:colOff>
      <xdr:row>7</xdr:row>
      <xdr:rowOff>57312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061700" y="3810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381000</xdr:colOff>
      <xdr:row>32</xdr:row>
      <xdr:rowOff>25400</xdr:rowOff>
    </xdr:from>
    <xdr:to>
      <xdr:col>1</xdr:col>
      <xdr:colOff>1948540</xdr:colOff>
      <xdr:row>34</xdr:row>
      <xdr:rowOff>145207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89000" y="74168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447675</xdr:colOff>
      <xdr:row>8</xdr:row>
      <xdr:rowOff>66673</xdr:rowOff>
    </xdr:from>
    <xdr:to>
      <xdr:col>17</xdr:col>
      <xdr:colOff>95250</xdr:colOff>
      <xdr:row>23</xdr:row>
      <xdr:rowOff>171449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266700</xdr:colOff>
      <xdr:row>0</xdr:row>
      <xdr:rowOff>38101</xdr:rowOff>
    </xdr:from>
    <xdr:to>
      <xdr:col>8</xdr:col>
      <xdr:colOff>390525</xdr:colOff>
      <xdr:row>7</xdr:row>
      <xdr:rowOff>28576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10020300" y="381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409575</xdr:colOff>
      <xdr:row>1</xdr:row>
      <xdr:rowOff>118283</xdr:rowOff>
    </xdr:from>
    <xdr:to>
      <xdr:col>5</xdr:col>
      <xdr:colOff>1228725</xdr:colOff>
      <xdr:row>6</xdr:row>
      <xdr:rowOff>57312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0208"/>
          <a:ext cx="819150" cy="7486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914400</xdr:colOff>
      <xdr:row>42</xdr:row>
      <xdr:rowOff>9525</xdr:rowOff>
    </xdr:from>
    <xdr:to>
      <xdr:col>5</xdr:col>
      <xdr:colOff>900790</xdr:colOff>
      <xdr:row>43</xdr:row>
      <xdr:rowOff>119807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010400" y="127254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361950</xdr:colOff>
      <xdr:row>41</xdr:row>
      <xdr:rowOff>304800</xdr:rowOff>
    </xdr:from>
    <xdr:to>
      <xdr:col>15</xdr:col>
      <xdr:colOff>405490</xdr:colOff>
      <xdr:row>43</xdr:row>
      <xdr:rowOff>24557</xdr:rowOff>
    </xdr:to>
    <xdr:pic>
      <xdr:nvPicPr>
        <xdr:cNvPr id="10" name="9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4687550" y="126301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</xdr:row>
      <xdr:rowOff>48952</xdr:rowOff>
    </xdr:from>
    <xdr:to>
      <xdr:col>6</xdr:col>
      <xdr:colOff>1009650</xdr:colOff>
      <xdr:row>7</xdr:row>
      <xdr:rowOff>161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86575" y="210877"/>
          <a:ext cx="1009650" cy="92275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1000125</xdr:colOff>
      <xdr:row>37</xdr:row>
      <xdr:rowOff>142875</xdr:rowOff>
    </xdr:from>
    <xdr:to>
      <xdr:col>7</xdr:col>
      <xdr:colOff>72115</xdr:colOff>
      <xdr:row>38</xdr:row>
      <xdr:rowOff>291257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5" y="11182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247647</xdr:rowOff>
    </xdr:from>
    <xdr:to>
      <xdr:col>8</xdr:col>
      <xdr:colOff>695325</xdr:colOff>
      <xdr:row>33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</xdr:row>
      <xdr:rowOff>34820</xdr:rowOff>
    </xdr:from>
    <xdr:to>
      <xdr:col>7</xdr:col>
      <xdr:colOff>28575</xdr:colOff>
      <xdr:row>7</xdr:row>
      <xdr:rowOff>38261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562725" y="196745"/>
          <a:ext cx="1066800" cy="9749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76200</xdr:colOff>
      <xdr:row>38</xdr:row>
      <xdr:rowOff>76200</xdr:rowOff>
    </xdr:from>
    <xdr:to>
      <xdr:col>7</xdr:col>
      <xdr:colOff>605515</xdr:colOff>
      <xdr:row>40</xdr:row>
      <xdr:rowOff>43607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638925" y="11563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600075</xdr:colOff>
      <xdr:row>77</xdr:row>
      <xdr:rowOff>171450</xdr:rowOff>
    </xdr:from>
    <xdr:to>
      <xdr:col>8</xdr:col>
      <xdr:colOff>367390</xdr:colOff>
      <xdr:row>80</xdr:row>
      <xdr:rowOff>91232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62800" y="231267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1800225</xdr:colOff>
      <xdr:row>1</xdr:row>
      <xdr:rowOff>57149</xdr:rowOff>
    </xdr:from>
    <xdr:to>
      <xdr:col>3</xdr:col>
      <xdr:colOff>20503</xdr:colOff>
      <xdr:row>7</xdr:row>
      <xdr:rowOff>9686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600825" y="219074"/>
          <a:ext cx="1011103" cy="924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1162050</xdr:colOff>
      <xdr:row>43</xdr:row>
      <xdr:rowOff>28575</xdr:rowOff>
    </xdr:from>
    <xdr:to>
      <xdr:col>2</xdr:col>
      <xdr:colOff>2729590</xdr:colOff>
      <xdr:row>44</xdr:row>
      <xdr:rowOff>176957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62650" y="117729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1</xdr:row>
      <xdr:rowOff>165100</xdr:rowOff>
    </xdr:from>
    <xdr:to>
      <xdr:col>1</xdr:col>
      <xdr:colOff>1752600</xdr:colOff>
      <xdr:row>8</xdr:row>
      <xdr:rowOff>114300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1200" y="3556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749300</xdr:colOff>
      <xdr:row>2</xdr:row>
      <xdr:rowOff>25400</xdr:rowOff>
    </xdr:from>
    <xdr:to>
      <xdr:col>13</xdr:col>
      <xdr:colOff>254000</xdr:colOff>
      <xdr:row>7</xdr:row>
      <xdr:rowOff>82712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4394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546100</xdr:colOff>
      <xdr:row>32</xdr:row>
      <xdr:rowOff>25400</xdr:rowOff>
    </xdr:from>
    <xdr:to>
      <xdr:col>12</xdr:col>
      <xdr:colOff>513440</xdr:colOff>
      <xdr:row>34</xdr:row>
      <xdr:rowOff>145207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36100" y="76200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406400</xdr:colOff>
      <xdr:row>2</xdr:row>
      <xdr:rowOff>25400</xdr:rowOff>
    </xdr:from>
    <xdr:to>
      <xdr:col>13</xdr:col>
      <xdr:colOff>711200</xdr:colOff>
      <xdr:row>7</xdr:row>
      <xdr:rowOff>82712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33100" y="406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317500</xdr:colOff>
      <xdr:row>25</xdr:row>
      <xdr:rowOff>139700</xdr:rowOff>
    </xdr:from>
    <xdr:to>
      <xdr:col>1</xdr:col>
      <xdr:colOff>1478640</xdr:colOff>
      <xdr:row>26</xdr:row>
      <xdr:rowOff>246807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17500" y="77851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</xdr:row>
      <xdr:rowOff>76200</xdr:rowOff>
    </xdr:from>
    <xdr:to>
      <xdr:col>0</xdr:col>
      <xdr:colOff>1638300</xdr:colOff>
      <xdr:row>8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13</xdr:row>
      <xdr:rowOff>38100</xdr:rowOff>
    </xdr:from>
    <xdr:to>
      <xdr:col>13</xdr:col>
      <xdr:colOff>431800</xdr:colOff>
      <xdr:row>23</xdr:row>
      <xdr:rowOff>276225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749300</xdr:colOff>
      <xdr:row>2</xdr:row>
      <xdr:rowOff>152400</xdr:rowOff>
    </xdr:from>
    <xdr:to>
      <xdr:col>13</xdr:col>
      <xdr:colOff>254000</xdr:colOff>
      <xdr:row>8</xdr:row>
      <xdr:rowOff>19212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176000" y="53340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660400</xdr:colOff>
      <xdr:row>26</xdr:row>
      <xdr:rowOff>381000</xdr:rowOff>
    </xdr:from>
    <xdr:to>
      <xdr:col>12</xdr:col>
      <xdr:colOff>627740</xdr:colOff>
      <xdr:row>28</xdr:row>
      <xdr:rowOff>170607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87000" y="795020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1209675</xdr:colOff>
      <xdr:row>21</xdr:row>
      <xdr:rowOff>47625</xdr:rowOff>
    </xdr:from>
    <xdr:to>
      <xdr:col>9</xdr:col>
      <xdr:colOff>1009650</xdr:colOff>
      <xdr:row>36</xdr:row>
      <xdr:rowOff>57150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0</xdr:row>
      <xdr:rowOff>95250</xdr:rowOff>
    </xdr:from>
    <xdr:to>
      <xdr:col>10</xdr:col>
      <xdr:colOff>171450</xdr:colOff>
      <xdr:row>6</xdr:row>
      <xdr:rowOff>133512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24975" y="95250"/>
          <a:ext cx="1104900" cy="100981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66675</xdr:colOff>
      <xdr:row>37</xdr:row>
      <xdr:rowOff>76200</xdr:rowOff>
    </xdr:from>
    <xdr:to>
      <xdr:col>2</xdr:col>
      <xdr:colOff>348340</xdr:colOff>
      <xdr:row>40</xdr:row>
      <xdr:rowOff>91232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28625" y="7372350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1</xdr:col>
      <xdr:colOff>438150</xdr:colOff>
      <xdr:row>6</xdr:row>
      <xdr:rowOff>51506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352425" y="1714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485776</xdr:colOff>
      <xdr:row>20</xdr:row>
      <xdr:rowOff>47625</xdr:rowOff>
    </xdr:from>
    <xdr:to>
      <xdr:col>9</xdr:col>
      <xdr:colOff>609601</xdr:colOff>
      <xdr:row>35</xdr:row>
      <xdr:rowOff>47625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</xdr:row>
      <xdr:rowOff>31202</xdr:rowOff>
    </xdr:from>
    <xdr:to>
      <xdr:col>9</xdr:col>
      <xdr:colOff>200025</xdr:colOff>
      <xdr:row>6</xdr:row>
      <xdr:rowOff>47787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610475" y="193127"/>
          <a:ext cx="942975" cy="8262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1567540</xdr:colOff>
      <xdr:row>34</xdr:row>
      <xdr:rowOff>15032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61975" y="614362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123827</xdr:rowOff>
    </xdr:from>
    <xdr:to>
      <xdr:col>1</xdr:col>
      <xdr:colOff>561975</xdr:colOff>
      <xdr:row>5</xdr:row>
      <xdr:rowOff>66676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485775" y="123827"/>
          <a:ext cx="61912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161925</xdr:colOff>
      <xdr:row>1</xdr:row>
      <xdr:rowOff>38100</xdr:rowOff>
    </xdr:from>
    <xdr:to>
      <xdr:col>13</xdr:col>
      <xdr:colOff>304800</xdr:colOff>
      <xdr:row>6</xdr:row>
      <xdr:rowOff>76200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6800850" y="200025"/>
          <a:ext cx="52387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26</xdr:col>
      <xdr:colOff>876300</xdr:colOff>
      <xdr:row>36</xdr:row>
      <xdr:rowOff>47438</xdr:rowOff>
    </xdr:from>
    <xdr:to>
      <xdr:col>29</xdr:col>
      <xdr:colOff>614828</xdr:colOff>
      <xdr:row>39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38100</xdr:colOff>
      <xdr:row>10</xdr:row>
      <xdr:rowOff>95249</xdr:rowOff>
    </xdr:from>
    <xdr:to>
      <xdr:col>23</xdr:col>
      <xdr:colOff>123825</xdr:colOff>
      <xdr:row>23</xdr:row>
      <xdr:rowOff>257174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95250</xdr:colOff>
      <xdr:row>0</xdr:row>
      <xdr:rowOff>124181</xdr:rowOff>
    </xdr:from>
    <xdr:to>
      <xdr:col>7</xdr:col>
      <xdr:colOff>180975</xdr:colOff>
      <xdr:row>5</xdr:row>
      <xdr:rowOff>57311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3686175" y="124181"/>
          <a:ext cx="847725" cy="7427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247650</xdr:colOff>
      <xdr:row>35</xdr:row>
      <xdr:rowOff>171450</xdr:rowOff>
    </xdr:from>
    <xdr:to>
      <xdr:col>10</xdr:col>
      <xdr:colOff>291190</xdr:colOff>
      <xdr:row>39</xdr:row>
      <xdr:rowOff>110282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600575" y="848677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152400</xdr:rowOff>
    </xdr:from>
    <xdr:to>
      <xdr:col>1</xdr:col>
      <xdr:colOff>685800</xdr:colOff>
      <xdr:row>6</xdr:row>
      <xdr:rowOff>9526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7979" t="6542" r="11838" b="12149"/>
        <a:stretch/>
      </xdr:blipFill>
      <xdr:spPr bwMode="auto">
        <a:xfrm>
          <a:off x="171450" y="152400"/>
          <a:ext cx="7905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85726</xdr:colOff>
      <xdr:row>0</xdr:row>
      <xdr:rowOff>95249</xdr:rowOff>
    </xdr:from>
    <xdr:to>
      <xdr:col>2</xdr:col>
      <xdr:colOff>1096926</xdr:colOff>
      <xdr:row>6</xdr:row>
      <xdr:rowOff>9686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72051" y="95249"/>
          <a:ext cx="1011200" cy="8859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3886200</xdr:colOff>
      <xdr:row>40</xdr:row>
      <xdr:rowOff>47625</xdr:rowOff>
    </xdr:from>
    <xdr:to>
      <xdr:col>2</xdr:col>
      <xdr:colOff>843640</xdr:colOff>
      <xdr:row>43</xdr:row>
      <xdr:rowOff>62657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62425" y="7953375"/>
          <a:ext cx="1567540" cy="5008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19" tableBorderDxfId="118">
  <autoFilter ref="B13:D22"/>
  <tableColumns count="3">
    <tableColumn id="1" name="CONCEPTO" dataDxfId="117"/>
    <tableColumn id="2" name="MAY/18" dataDxfId="116"/>
    <tableColumn id="3" name="MAY/19" dataDxfId="115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4" dataDxfId="112" headerRowBorderDxfId="113" tableBorderDxfId="111">
  <autoFilter ref="B14:D22"/>
  <sortState ref="B18:D25">
    <sortCondition ref="C18:C25"/>
  </sortState>
  <tableColumns count="3">
    <tableColumn id="1" name="CONCEPTOS" dataDxfId="110" dataCellStyle="Normal 2"/>
    <tableColumn id="2" name="MAY/18" dataDxfId="109" dataCellStyle="Normal 2"/>
    <tableColumn id="3" name="MAY/19" dataDxfId="108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07" dataDxfId="105" headerRowBorderDxfId="106" tableBorderDxfId="104">
  <autoFilter ref="B14:D19"/>
  <tableColumns count="3">
    <tableColumn id="1" name="CONCEPTO" dataDxfId="103" dataCellStyle="Normal 2"/>
    <tableColumn id="2" name="MAY/18" dataDxfId="102" dataCellStyle="Normal 2"/>
    <tableColumn id="3" name="MAY/19" dataDxfId="101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00" dataDxfId="98" headerRowBorderDxfId="99" tableBorderDxfId="97">
  <autoFilter ref="B14:D19"/>
  <tableColumns count="3">
    <tableColumn id="1" name="CONCEPTO" dataDxfId="96" dataCellStyle="Normal 2"/>
    <tableColumn id="2" name="MAY/18" dataDxfId="95" dataCellStyle="Normal 2"/>
    <tableColumn id="3" name="MAY/19" dataDxfId="94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3" headerRowBorderDxfId="92" tableBorderDxfId="91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90" dataDxfId="88" headerRowBorderDxfId="89" tableBorderDxfId="87" headerRowCellStyle="Normal 2" dataCellStyle="Normal 2">
  <autoFilter ref="B11:G37"/>
  <tableColumns count="6">
    <tableColumn id="1" name="HORA" dataDxfId="86"/>
    <tableColumn id="2" name="CHOQUES" dataDxfId="85" dataCellStyle="Normal 2"/>
    <tableColumn id="3" name="ATROPELLOS" dataDxfId="84" dataCellStyle="Normal 2"/>
    <tableColumn id="4" name="VOLCADURAS" dataDxfId="83" dataCellStyle="Normal 2"/>
    <tableColumn id="5" name="CAIDA DE PERSONA" dataDxfId="82" dataCellStyle="Normal 2"/>
    <tableColumn id="6" name="COMPUTO" dataDxfId="81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80" dataDxfId="78" headerRowBorderDxfId="79" tableBorderDxfId="77" headerRowCellStyle="Normal 2" dataCellStyle="Normal 2">
  <autoFilter ref="B11:C37"/>
  <tableColumns count="2">
    <tableColumn id="1" name="HORA" dataDxfId="76"/>
    <tableColumn id="2" name="ESTADO  DE EBRIEDAD" dataDxfId="75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4" dataDxfId="72" headerRowBorderDxfId="73" tableBorderDxfId="71" headerRowCellStyle="Normal 2" dataCellStyle="Normal 2">
  <autoFilter ref="B45:C63"/>
  <tableColumns count="2">
    <tableColumn id="1" name="EDAD" dataDxfId="70"/>
    <tableColumn id="2" name="ESTADO  DE EBRIEDAD" dataDxfId="69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8" dataDxfId="66" headerRowBorderDxfId="67" tableBorderDxfId="65" totalsRowBorderDxfId="64" headerRowCellStyle="Normal 2">
  <autoFilter ref="B68:C70"/>
  <tableColumns count="2">
    <tableColumn id="1" name="GENERO " dataDxfId="63" dataCellStyle="Normal 2"/>
    <tableColumn id="2" name="E.E." dataDxfId="62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61" headerRowBorderDxfId="60" tableBorderDxfId="59" headerRowCellStyle="Normal 2">
  <autoFilter ref="B12:C42"/>
  <tableColumns count="2">
    <tableColumn id="1" name="VEHICULO" dataDxfId="58" dataCellStyle="Normal 2"/>
    <tableColumn id="2" name="CANTIDAD" dataDxfId="57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56" dataDxfId="54" headerRowBorderDxfId="55" tableBorderDxfId="53">
  <autoFilter ref="B12:C16"/>
  <tableColumns count="2">
    <tableColumn id="1" name="CONCEPTO" dataDxfId="52"/>
    <tableColumn id="2" name="Columna1" dataDxfId="51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50" dataDxfId="48" headerRowBorderDxfId="49" tableBorderDxfId="47">
  <autoFilter ref="B12:D17"/>
  <tableColumns count="3">
    <tableColumn id="1" name="CONCEPTO" dataDxfId="46"/>
    <tableColumn id="2" name="MAY/19" dataDxfId="45"/>
    <tableColumn id="3" name="MAY/182" dataDxfId="44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3" dataDxfId="41" headerRowBorderDxfId="42" tableBorderDxfId="40">
  <autoFilter ref="A12:C17"/>
  <tableColumns count="3">
    <tableColumn id="1" name="CONCEPTO" dataDxfId="39"/>
    <tableColumn id="2" name="MAY/18" dataDxfId="38"/>
    <tableColumn id="3" name="MAY/19" dataDxfId="37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36" dataDxfId="35" tableBorderDxfId="34">
  <autoFilter ref="B9:J17"/>
  <tableColumns count="9">
    <tableColumn id="1" name="Columna1" dataDxfId="33"/>
    <tableColumn id="2" name="CUMPLIDOS" dataDxfId="32"/>
    <tableColumn id="3" name="ACTIVIDAD" dataDxfId="31"/>
    <tableColumn id="4" name="AMONESTADOS" dataDxfId="30"/>
    <tableColumn id="5" name="SIN EVIDENCIA" dataDxfId="29"/>
    <tableColumn id="6" name="PREESC. MÉDICA" dataDxfId="28"/>
    <tableColumn id="7" name="A.A." dataDxfId="27"/>
    <tableColumn id="9" name="OTROS MOTIVOS" dataDxfId="26"/>
    <tableColumn id="8" name="Total" dataDxfId="25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10:C20" totalsRowShown="0" tableBorderDxfId="24">
  <autoFilter ref="B10:C20"/>
  <tableColumns count="2">
    <tableColumn id="1" name="Columna1" dataDxfId="23"/>
    <tableColumn id="2" name="Columna2" dataDxfId="22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8" name="Tabla8" displayName="Tabla8" ref="B13:G22" totalsRowShown="0" headerRowDxfId="21" tableBorderDxfId="20">
  <autoFilter ref="B13:G22"/>
  <tableColumns count="6">
    <tableColumn id="1" name="Columna1"/>
    <tableColumn id="2" name="ASUNTOS INTERNOS" dataDxfId="19"/>
    <tableColumn id="3" name="COLEGIADO" dataDxfId="18"/>
    <tableColumn id="4" name="JUZGADO III" dataDxfId="17"/>
    <tableColumn id="5" name="JUZGADO IV" dataDxfId="16"/>
    <tableColumn id="6" name="TOTAL" dataDxfId="15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9" name="Tabla9" displayName="Tabla9" ref="B26:G36" totalsRowShown="0" headerRowDxfId="14" tableBorderDxfId="13">
  <autoFilter ref="B26:G36"/>
  <tableColumns count="6">
    <tableColumn id="1" name="Columna1"/>
    <tableColumn id="2" name="ASUNTOS INTERNOS"/>
    <tableColumn id="3" name="JUZGADO I"/>
    <tableColumn id="4" name="JUZGADO III"/>
    <tableColumn id="5" name="JUZGADO IV"/>
    <tableColumn id="6" name="TOTAL" dataDxfId="12">
      <calculatedColumnFormula>Tabla9[[#This Row],[JUZGADO IV]]+Tabla9[[#This Row],[JUZGADO III]]+Tabla9[[#This Row],[JUZGADO I]]+Tabla9[[#This Row],[ASUNTOS INTERNOS]]</calculatedColumnFormula>
    </tableColumn>
  </tableColumns>
  <tableStyleInfo name="TableStyleMedium6" showFirstColumn="0" showLastColumn="0" showRowStripes="1" showColumnStripes="0"/>
</table>
</file>

<file path=xl/tables/table18.xml><?xml version="1.0" encoding="utf-8"?>
<table xmlns="http://schemas.openxmlformats.org/spreadsheetml/2006/main" id="28" name="Tabla28" displayName="Tabla28" ref="Z11:AB18" totalsRowShown="0" headerRowDxfId="11" dataDxfId="10" tableBorderDxfId="9">
  <autoFilter ref="Z11:AB18"/>
  <tableColumns count="3">
    <tableColumn id="1" name="Columna1" dataDxfId="8"/>
    <tableColumn id="2" name="RECIBIDOS" dataDxfId="7"/>
    <tableColumn id="3" name="CONCLUIDOS" dataDxfId="6"/>
  </tableColumns>
  <tableStyleInfo name="TableStyleMedium18" showFirstColumn="0" showLastColumn="0" showRowStripes="1" showColumnStripes="0"/>
</table>
</file>

<file path=xl/tables/table19.xml><?xml version="1.0" encoding="utf-8"?>
<table xmlns="http://schemas.openxmlformats.org/spreadsheetml/2006/main" id="16" name="Tabla16" displayName="Tabla16" ref="B11:C39" totalsRowShown="0" headerRowDxfId="5" headerRowBorderDxfId="4" tableBorderDxfId="3" totalsRowBorderDxfId="2">
  <autoFilter ref="B11:C39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25" zoomScale="75" zoomScaleNormal="75" zoomScaleSheetLayoutView="75" zoomScalePageLayoutView="75" workbookViewId="0">
      <selection activeCell="M50" activeCellId="1" sqref="B35 M50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x14ac:dyDescent="0.2">
      <c r="B7" s="2"/>
      <c r="C7" s="2"/>
      <c r="D7" s="2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x14ac:dyDescent="0.2">
      <c r="B10" s="2"/>
      <c r="C10" s="2"/>
      <c r="D10" s="2"/>
    </row>
    <row r="11" spans="2:14" ht="33" customHeight="1" x14ac:dyDescent="0.2">
      <c r="B11" s="333" t="s">
        <v>181</v>
      </c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333"/>
    </row>
    <row r="12" spans="2:14" ht="34.5" customHeight="1" thickBot="1" x14ac:dyDescent="0.25">
      <c r="B12" s="2"/>
      <c r="C12" s="2"/>
      <c r="D12" s="163"/>
    </row>
    <row r="13" spans="2:14" ht="21" customHeight="1" x14ac:dyDescent="0.2">
      <c r="B13" s="164" t="s">
        <v>0</v>
      </c>
      <c r="C13" s="165" t="s">
        <v>177</v>
      </c>
      <c r="D13" s="165" t="s">
        <v>182</v>
      </c>
    </row>
    <row r="14" spans="2:14" ht="30.95" customHeight="1" x14ac:dyDescent="0.2">
      <c r="B14" s="166" t="s">
        <v>1</v>
      </c>
      <c r="C14" s="199">
        <v>318</v>
      </c>
      <c r="D14" s="199">
        <v>315</v>
      </c>
    </row>
    <row r="15" spans="2:14" ht="30.95" customHeight="1" x14ac:dyDescent="0.2">
      <c r="B15" s="166" t="s">
        <v>2</v>
      </c>
      <c r="C15" s="199">
        <v>21</v>
      </c>
      <c r="D15" s="199">
        <v>7</v>
      </c>
    </row>
    <row r="16" spans="2:14" ht="30.95" customHeight="1" x14ac:dyDescent="0.2">
      <c r="B16" s="166" t="s">
        <v>3</v>
      </c>
      <c r="C16" s="199">
        <v>7</v>
      </c>
      <c r="D16" s="199">
        <v>8</v>
      </c>
    </row>
    <row r="17" spans="2:5" ht="30.95" customHeight="1" x14ac:dyDescent="0.2">
      <c r="B17" s="166" t="s">
        <v>4</v>
      </c>
      <c r="C17" s="199">
        <v>2</v>
      </c>
      <c r="D17" s="199">
        <v>2</v>
      </c>
    </row>
    <row r="18" spans="2:5" ht="12.75" customHeight="1" x14ac:dyDescent="0.2">
      <c r="B18" s="167"/>
      <c r="C18" s="217"/>
      <c r="D18" s="217"/>
    </row>
    <row r="19" spans="2:5" ht="30.95" customHeight="1" x14ac:dyDescent="0.2">
      <c r="B19" s="168" t="s">
        <v>5</v>
      </c>
      <c r="C19" s="271">
        <f>C14+C15+C16+C17</f>
        <v>348</v>
      </c>
      <c r="D19" s="271">
        <f>D14+D15+D16+D17</f>
        <v>332</v>
      </c>
    </row>
    <row r="20" spans="2:5" ht="12.75" customHeight="1" thickBot="1" x14ac:dyDescent="0.25">
      <c r="B20" s="169"/>
      <c r="C20" s="217"/>
      <c r="D20" s="217"/>
    </row>
    <row r="21" spans="2:5" ht="30.95" customHeight="1" thickTop="1" x14ac:dyDescent="0.2">
      <c r="B21" s="166" t="s">
        <v>6</v>
      </c>
      <c r="C21" s="199">
        <v>196</v>
      </c>
      <c r="D21" s="199">
        <v>220</v>
      </c>
    </row>
    <row r="22" spans="2:5" ht="30.95" customHeight="1" thickBot="1" x14ac:dyDescent="0.25">
      <c r="B22" s="170" t="s">
        <v>7</v>
      </c>
      <c r="C22" s="218">
        <v>2</v>
      </c>
      <c r="D22" s="218">
        <v>1</v>
      </c>
    </row>
    <row r="23" spans="2:5" ht="9" customHeight="1" x14ac:dyDescent="0.2">
      <c r="E23" s="162"/>
    </row>
    <row r="24" spans="2:5" x14ac:dyDescent="0.2">
      <c r="E24" s="162"/>
    </row>
    <row r="25" spans="2:5" x14ac:dyDescent="0.2">
      <c r="E25" s="162"/>
    </row>
    <row r="26" spans="2:5" x14ac:dyDescent="0.2">
      <c r="E26" s="162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>&amp;L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2"/>
  <sheetViews>
    <sheetView showGridLines="0" view="pageLayout" topLeftCell="A28" zoomScale="75" zoomScaleNormal="50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40.5" customHeight="1" x14ac:dyDescent="0.3">
      <c r="B9" s="334" t="s">
        <v>183</v>
      </c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155"/>
      <c r="Q9" s="155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79" t="s">
        <v>12</v>
      </c>
      <c r="C14" s="273" t="s">
        <v>177</v>
      </c>
      <c r="D14" s="273" t="s">
        <v>182</v>
      </c>
    </row>
    <row r="15" spans="2:17" ht="30.95" customHeight="1" x14ac:dyDescent="0.2">
      <c r="B15" s="280" t="s">
        <v>10</v>
      </c>
      <c r="C15" s="281">
        <v>1</v>
      </c>
      <c r="D15" s="281">
        <v>1</v>
      </c>
    </row>
    <row r="16" spans="2:17" ht="30.95" customHeight="1" x14ac:dyDescent="0.2">
      <c r="B16" s="280" t="s">
        <v>128</v>
      </c>
      <c r="C16" s="281">
        <v>0</v>
      </c>
      <c r="D16" s="281">
        <v>0</v>
      </c>
    </row>
    <row r="17" spans="2:4" ht="30.95" customHeight="1" x14ac:dyDescent="0.2">
      <c r="B17" s="280" t="s">
        <v>11</v>
      </c>
      <c r="C17" s="281">
        <v>27</v>
      </c>
      <c r="D17" s="281">
        <v>29</v>
      </c>
    </row>
    <row r="18" spans="2:4" ht="30.95" customHeight="1" x14ac:dyDescent="0.2">
      <c r="B18" s="280" t="s">
        <v>166</v>
      </c>
      <c r="C18" s="282">
        <v>43</v>
      </c>
      <c r="D18" s="282">
        <v>48</v>
      </c>
    </row>
    <row r="19" spans="2:4" ht="30.95" customHeight="1" x14ac:dyDescent="0.2">
      <c r="B19" s="280" t="s">
        <v>9</v>
      </c>
      <c r="C19" s="282">
        <v>69</v>
      </c>
      <c r="D19" s="282">
        <v>60</v>
      </c>
    </row>
    <row r="20" spans="2:4" ht="30.95" customHeight="1" x14ac:dyDescent="0.2">
      <c r="B20" s="280" t="s">
        <v>123</v>
      </c>
      <c r="C20" s="282">
        <v>208</v>
      </c>
      <c r="D20" s="282">
        <v>194</v>
      </c>
    </row>
    <row r="21" spans="2:4" ht="12.75" customHeight="1" x14ac:dyDescent="0.2">
      <c r="B21" s="283"/>
      <c r="C21" s="284"/>
      <c r="D21" s="284"/>
    </row>
    <row r="22" spans="2:4" ht="30.95" customHeight="1" thickBot="1" x14ac:dyDescent="0.25">
      <c r="B22" s="285" t="s">
        <v>5</v>
      </c>
      <c r="C22" s="286">
        <f>SUM(C15:C21)</f>
        <v>348</v>
      </c>
      <c r="D22" s="286">
        <f>SUM(D15:D21)</f>
        <v>332</v>
      </c>
    </row>
    <row r="23" spans="2:4" ht="11.1" customHeight="1" x14ac:dyDescent="0.2"/>
    <row r="24" spans="2:4" ht="11.1" customHeight="1" x14ac:dyDescent="0.2"/>
    <row r="25" spans="2:4" ht="12.75" customHeight="1" x14ac:dyDescent="0.2">
      <c r="B25" s="6"/>
    </row>
    <row r="26" spans="2:4" hidden="1" x14ac:dyDescent="0.2"/>
    <row r="27" spans="2:4" ht="15.75" thickBot="1" x14ac:dyDescent="0.25"/>
    <row r="28" spans="2:4" ht="15.75" x14ac:dyDescent="0.2">
      <c r="B28" s="225" t="s">
        <v>155</v>
      </c>
      <c r="C28" s="226">
        <v>53</v>
      </c>
    </row>
    <row r="29" spans="2:4" ht="15.75" x14ac:dyDescent="0.2">
      <c r="B29" s="227" t="s">
        <v>156</v>
      </c>
      <c r="C29" s="228">
        <v>60</v>
      </c>
    </row>
    <row r="30" spans="2:4" ht="23.25" customHeight="1" x14ac:dyDescent="0.2">
      <c r="B30" s="227" t="s">
        <v>175</v>
      </c>
      <c r="C30" s="228">
        <v>4</v>
      </c>
    </row>
    <row r="31" spans="2:4" ht="21" customHeight="1" x14ac:dyDescent="0.2">
      <c r="B31" s="227" t="s">
        <v>159</v>
      </c>
      <c r="C31" s="228">
        <v>34</v>
      </c>
    </row>
    <row r="32" spans="2:4" ht="23.25" customHeight="1" x14ac:dyDescent="0.2">
      <c r="B32" s="227" t="s">
        <v>157</v>
      </c>
      <c r="C32" s="228">
        <v>17</v>
      </c>
    </row>
    <row r="33" spans="2:3" ht="21" customHeight="1" x14ac:dyDescent="0.2">
      <c r="B33" s="227" t="s">
        <v>176</v>
      </c>
      <c r="C33" s="228">
        <v>0</v>
      </c>
    </row>
    <row r="34" spans="2:3" ht="21" customHeight="1" x14ac:dyDescent="0.2">
      <c r="B34" s="227" t="s">
        <v>160</v>
      </c>
      <c r="C34" s="228">
        <v>7</v>
      </c>
    </row>
    <row r="35" spans="2:3" ht="15.75" x14ac:dyDescent="0.2">
      <c r="B35" s="227" t="s">
        <v>162</v>
      </c>
      <c r="C35" s="228">
        <v>3</v>
      </c>
    </row>
    <row r="36" spans="2:3" ht="15.75" x14ac:dyDescent="0.2">
      <c r="B36" s="227" t="s">
        <v>169</v>
      </c>
      <c r="C36" s="228">
        <v>7</v>
      </c>
    </row>
    <row r="37" spans="2:3" ht="15.75" x14ac:dyDescent="0.2">
      <c r="B37" s="227" t="s">
        <v>170</v>
      </c>
      <c r="C37" s="228">
        <v>2</v>
      </c>
    </row>
    <row r="38" spans="2:3" ht="15.75" x14ac:dyDescent="0.2">
      <c r="B38" s="227" t="s">
        <v>161</v>
      </c>
      <c r="C38" s="228">
        <v>7</v>
      </c>
    </row>
    <row r="39" spans="2:3" ht="15.75" x14ac:dyDescent="0.2">
      <c r="B39" s="258" t="s">
        <v>173</v>
      </c>
      <c r="C39" s="259">
        <v>0</v>
      </c>
    </row>
    <row r="40" spans="2:3" ht="16.5" thickBot="1" x14ac:dyDescent="0.3">
      <c r="B40" s="229"/>
      <c r="C40" s="230">
        <f>SUM(C28:C39)</f>
        <v>194</v>
      </c>
    </row>
    <row r="41" spans="2:3" x14ac:dyDescent="0.2">
      <c r="B41" s="5"/>
      <c r="C41" s="5"/>
    </row>
    <row r="42" spans="2:3" x14ac:dyDescent="0.2">
      <c r="B42" s="5"/>
      <c r="C42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25" zoomScale="75" zoomScaleNormal="50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270"/>
    </row>
    <row r="9" spans="2:14" ht="32.25" customHeight="1" x14ac:dyDescent="0.3">
      <c r="B9" s="335" t="s">
        <v>124</v>
      </c>
      <c r="C9" s="335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</row>
    <row r="13" spans="2:14" ht="15.75" thickBot="1" x14ac:dyDescent="0.25">
      <c r="B13" s="8" t="s">
        <v>8</v>
      </c>
      <c r="C13" s="5"/>
      <c r="D13" s="5"/>
    </row>
    <row r="14" spans="2:14" ht="36" customHeight="1" x14ac:dyDescent="0.2">
      <c r="B14" s="272" t="s">
        <v>0</v>
      </c>
      <c r="C14" s="273" t="s">
        <v>177</v>
      </c>
      <c r="D14" s="273" t="s">
        <v>182</v>
      </c>
    </row>
    <row r="15" spans="2:14" ht="30.95" customHeight="1" x14ac:dyDescent="0.2">
      <c r="B15" s="274" t="s">
        <v>13</v>
      </c>
      <c r="C15" s="275">
        <v>27</v>
      </c>
      <c r="D15" s="275">
        <v>26</v>
      </c>
    </row>
    <row r="16" spans="2:14" ht="30.95" customHeight="1" x14ac:dyDescent="0.2">
      <c r="B16" s="274" t="s">
        <v>14</v>
      </c>
      <c r="C16" s="275">
        <v>28</v>
      </c>
      <c r="D16" s="275">
        <v>23</v>
      </c>
    </row>
    <row r="17" spans="2:4" ht="30.95" customHeight="1" x14ac:dyDescent="0.2">
      <c r="B17" s="274" t="s">
        <v>15</v>
      </c>
      <c r="C17" s="275">
        <v>0</v>
      </c>
      <c r="D17" s="275">
        <v>1</v>
      </c>
    </row>
    <row r="18" spans="2:4" ht="13.5" customHeight="1" x14ac:dyDescent="0.2">
      <c r="B18" s="276"/>
      <c r="C18" s="277"/>
      <c r="D18" s="277"/>
    </row>
    <row r="19" spans="2:4" ht="30.95" customHeight="1" x14ac:dyDescent="0.2">
      <c r="B19" s="278" t="s">
        <v>5</v>
      </c>
      <c r="C19" s="275">
        <f>C15+C16</f>
        <v>55</v>
      </c>
      <c r="D19" s="275">
        <f>D15+D16</f>
        <v>49</v>
      </c>
    </row>
    <row r="23" spans="2:4" ht="15.75" x14ac:dyDescent="0.25">
      <c r="B23" s="131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22" zoomScale="75" zoomScaleNormal="50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36" t="s">
        <v>125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174"/>
    </row>
    <row r="13" spans="2:15" ht="15.75" thickBot="1" x14ac:dyDescent="0.25">
      <c r="B13" s="8" t="s">
        <v>8</v>
      </c>
      <c r="C13" s="5"/>
      <c r="D13" s="5"/>
    </row>
    <row r="14" spans="2:15" ht="36" customHeight="1" x14ac:dyDescent="0.2">
      <c r="B14" s="272" t="s">
        <v>0</v>
      </c>
      <c r="C14" s="273" t="s">
        <v>177</v>
      </c>
      <c r="D14" s="273" t="s">
        <v>182</v>
      </c>
    </row>
    <row r="15" spans="2:15" ht="30.95" customHeight="1" x14ac:dyDescent="0.2">
      <c r="B15" s="274" t="s">
        <v>13</v>
      </c>
      <c r="C15" s="275">
        <v>5</v>
      </c>
      <c r="D15" s="275">
        <v>5</v>
      </c>
    </row>
    <row r="16" spans="2:15" ht="30.95" customHeight="1" x14ac:dyDescent="0.2">
      <c r="B16" s="274" t="s">
        <v>14</v>
      </c>
      <c r="C16" s="275">
        <v>4</v>
      </c>
      <c r="D16" s="275">
        <v>10</v>
      </c>
    </row>
    <row r="17" spans="2:4" ht="30.95" customHeight="1" x14ac:dyDescent="0.2">
      <c r="B17" s="274" t="s">
        <v>15</v>
      </c>
      <c r="C17" s="275"/>
      <c r="D17" s="275"/>
    </row>
    <row r="18" spans="2:4" ht="13.5" customHeight="1" x14ac:dyDescent="0.2">
      <c r="B18" s="276"/>
      <c r="C18" s="277"/>
      <c r="D18" s="277"/>
    </row>
    <row r="19" spans="2:4" ht="30.95" customHeight="1" x14ac:dyDescent="0.2">
      <c r="B19" s="278" t="s">
        <v>5</v>
      </c>
      <c r="C19" s="287">
        <f>C15+C16</f>
        <v>9</v>
      </c>
      <c r="D19" s="287">
        <f>D15+D16</f>
        <v>15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topLeftCell="F40" zoomScaleNormal="50" zoomScaleSheetLayoutView="75" workbookViewId="0">
      <selection activeCell="O45" sqref="O45"/>
    </sheetView>
  </sheetViews>
  <sheetFormatPr baseColWidth="10" defaultRowHeight="12.75" x14ac:dyDescent="0.2"/>
  <cols>
    <col min="1" max="1" width="32.28515625" style="44" customWidth="1"/>
    <col min="2" max="4" width="19.7109375" style="44" customWidth="1"/>
    <col min="5" max="5" width="23.7109375" style="44" customWidth="1"/>
    <col min="6" max="6" width="19.7109375" style="44" customWidth="1"/>
    <col min="7" max="256" width="11.42578125" style="44"/>
    <col min="257" max="257" width="38.42578125" style="44" customWidth="1"/>
    <col min="258" max="262" width="19.7109375" style="44" customWidth="1"/>
    <col min="263" max="512" width="11.42578125" style="44"/>
    <col min="513" max="513" width="38.42578125" style="44" customWidth="1"/>
    <col min="514" max="518" width="19.7109375" style="44" customWidth="1"/>
    <col min="519" max="768" width="11.42578125" style="44"/>
    <col min="769" max="769" width="38.42578125" style="44" customWidth="1"/>
    <col min="770" max="774" width="19.7109375" style="44" customWidth="1"/>
    <col min="775" max="1024" width="11.42578125" style="44"/>
    <col min="1025" max="1025" width="38.42578125" style="44" customWidth="1"/>
    <col min="1026" max="1030" width="19.7109375" style="44" customWidth="1"/>
    <col min="1031" max="1280" width="11.42578125" style="44"/>
    <col min="1281" max="1281" width="38.42578125" style="44" customWidth="1"/>
    <col min="1282" max="1286" width="19.7109375" style="44" customWidth="1"/>
    <col min="1287" max="1536" width="11.42578125" style="44"/>
    <col min="1537" max="1537" width="38.42578125" style="44" customWidth="1"/>
    <col min="1538" max="1542" width="19.7109375" style="44" customWidth="1"/>
    <col min="1543" max="1792" width="11.42578125" style="44"/>
    <col min="1793" max="1793" width="38.42578125" style="44" customWidth="1"/>
    <col min="1794" max="1798" width="19.7109375" style="44" customWidth="1"/>
    <col min="1799" max="2048" width="11.42578125" style="44"/>
    <col min="2049" max="2049" width="38.42578125" style="44" customWidth="1"/>
    <col min="2050" max="2054" width="19.7109375" style="44" customWidth="1"/>
    <col min="2055" max="2304" width="11.42578125" style="44"/>
    <col min="2305" max="2305" width="38.42578125" style="44" customWidth="1"/>
    <col min="2306" max="2310" width="19.7109375" style="44" customWidth="1"/>
    <col min="2311" max="2560" width="11.42578125" style="44"/>
    <col min="2561" max="2561" width="38.42578125" style="44" customWidth="1"/>
    <col min="2562" max="2566" width="19.7109375" style="44" customWidth="1"/>
    <col min="2567" max="2816" width="11.42578125" style="44"/>
    <col min="2817" max="2817" width="38.42578125" style="44" customWidth="1"/>
    <col min="2818" max="2822" width="19.7109375" style="44" customWidth="1"/>
    <col min="2823" max="3072" width="11.42578125" style="44"/>
    <col min="3073" max="3073" width="38.42578125" style="44" customWidth="1"/>
    <col min="3074" max="3078" width="19.7109375" style="44" customWidth="1"/>
    <col min="3079" max="3328" width="11.42578125" style="44"/>
    <col min="3329" max="3329" width="38.42578125" style="44" customWidth="1"/>
    <col min="3330" max="3334" width="19.7109375" style="44" customWidth="1"/>
    <col min="3335" max="3584" width="11.42578125" style="44"/>
    <col min="3585" max="3585" width="38.42578125" style="44" customWidth="1"/>
    <col min="3586" max="3590" width="19.7109375" style="44" customWidth="1"/>
    <col min="3591" max="3840" width="11.42578125" style="44"/>
    <col min="3841" max="3841" width="38.42578125" style="44" customWidth="1"/>
    <col min="3842" max="3846" width="19.7109375" style="44" customWidth="1"/>
    <col min="3847" max="4096" width="11.42578125" style="44"/>
    <col min="4097" max="4097" width="38.42578125" style="44" customWidth="1"/>
    <col min="4098" max="4102" width="19.7109375" style="44" customWidth="1"/>
    <col min="4103" max="4352" width="11.42578125" style="44"/>
    <col min="4353" max="4353" width="38.42578125" style="44" customWidth="1"/>
    <col min="4354" max="4358" width="19.7109375" style="44" customWidth="1"/>
    <col min="4359" max="4608" width="11.42578125" style="44"/>
    <col min="4609" max="4609" width="38.42578125" style="44" customWidth="1"/>
    <col min="4610" max="4614" width="19.7109375" style="44" customWidth="1"/>
    <col min="4615" max="4864" width="11.42578125" style="44"/>
    <col min="4865" max="4865" width="38.42578125" style="44" customWidth="1"/>
    <col min="4866" max="4870" width="19.7109375" style="44" customWidth="1"/>
    <col min="4871" max="5120" width="11.42578125" style="44"/>
    <col min="5121" max="5121" width="38.42578125" style="44" customWidth="1"/>
    <col min="5122" max="5126" width="19.7109375" style="44" customWidth="1"/>
    <col min="5127" max="5376" width="11.42578125" style="44"/>
    <col min="5377" max="5377" width="38.42578125" style="44" customWidth="1"/>
    <col min="5378" max="5382" width="19.7109375" style="44" customWidth="1"/>
    <col min="5383" max="5632" width="11.42578125" style="44"/>
    <col min="5633" max="5633" width="38.42578125" style="44" customWidth="1"/>
    <col min="5634" max="5638" width="19.7109375" style="44" customWidth="1"/>
    <col min="5639" max="5888" width="11.42578125" style="44"/>
    <col min="5889" max="5889" width="38.42578125" style="44" customWidth="1"/>
    <col min="5890" max="5894" width="19.7109375" style="44" customWidth="1"/>
    <col min="5895" max="6144" width="11.42578125" style="44"/>
    <col min="6145" max="6145" width="38.42578125" style="44" customWidth="1"/>
    <col min="6146" max="6150" width="19.7109375" style="44" customWidth="1"/>
    <col min="6151" max="6400" width="11.42578125" style="44"/>
    <col min="6401" max="6401" width="38.42578125" style="44" customWidth="1"/>
    <col min="6402" max="6406" width="19.7109375" style="44" customWidth="1"/>
    <col min="6407" max="6656" width="11.42578125" style="44"/>
    <col min="6657" max="6657" width="38.42578125" style="44" customWidth="1"/>
    <col min="6658" max="6662" width="19.7109375" style="44" customWidth="1"/>
    <col min="6663" max="6912" width="11.42578125" style="44"/>
    <col min="6913" max="6913" width="38.42578125" style="44" customWidth="1"/>
    <col min="6914" max="6918" width="19.7109375" style="44" customWidth="1"/>
    <col min="6919" max="7168" width="11.42578125" style="44"/>
    <col min="7169" max="7169" width="38.42578125" style="44" customWidth="1"/>
    <col min="7170" max="7174" width="19.7109375" style="44" customWidth="1"/>
    <col min="7175" max="7424" width="11.42578125" style="44"/>
    <col min="7425" max="7425" width="38.42578125" style="44" customWidth="1"/>
    <col min="7426" max="7430" width="19.7109375" style="44" customWidth="1"/>
    <col min="7431" max="7680" width="11.42578125" style="44"/>
    <col min="7681" max="7681" width="38.42578125" style="44" customWidth="1"/>
    <col min="7682" max="7686" width="19.7109375" style="44" customWidth="1"/>
    <col min="7687" max="7936" width="11.42578125" style="44"/>
    <col min="7937" max="7937" width="38.42578125" style="44" customWidth="1"/>
    <col min="7938" max="7942" width="19.7109375" style="44" customWidth="1"/>
    <col min="7943" max="8192" width="11.42578125" style="44"/>
    <col min="8193" max="8193" width="38.42578125" style="44" customWidth="1"/>
    <col min="8194" max="8198" width="19.7109375" style="44" customWidth="1"/>
    <col min="8199" max="8448" width="11.42578125" style="44"/>
    <col min="8449" max="8449" width="38.42578125" style="44" customWidth="1"/>
    <col min="8450" max="8454" width="19.7109375" style="44" customWidth="1"/>
    <col min="8455" max="8704" width="11.42578125" style="44"/>
    <col min="8705" max="8705" width="38.42578125" style="44" customWidth="1"/>
    <col min="8706" max="8710" width="19.7109375" style="44" customWidth="1"/>
    <col min="8711" max="8960" width="11.42578125" style="44"/>
    <col min="8961" max="8961" width="38.42578125" style="44" customWidth="1"/>
    <col min="8962" max="8966" width="19.7109375" style="44" customWidth="1"/>
    <col min="8967" max="9216" width="11.42578125" style="44"/>
    <col min="9217" max="9217" width="38.42578125" style="44" customWidth="1"/>
    <col min="9218" max="9222" width="19.7109375" style="44" customWidth="1"/>
    <col min="9223" max="9472" width="11.42578125" style="44"/>
    <col min="9473" max="9473" width="38.42578125" style="44" customWidth="1"/>
    <col min="9474" max="9478" width="19.7109375" style="44" customWidth="1"/>
    <col min="9479" max="9728" width="11.42578125" style="44"/>
    <col min="9729" max="9729" width="38.42578125" style="44" customWidth="1"/>
    <col min="9730" max="9734" width="19.7109375" style="44" customWidth="1"/>
    <col min="9735" max="9984" width="11.42578125" style="44"/>
    <col min="9985" max="9985" width="38.42578125" style="44" customWidth="1"/>
    <col min="9986" max="9990" width="19.7109375" style="44" customWidth="1"/>
    <col min="9991" max="10240" width="11.42578125" style="44"/>
    <col min="10241" max="10241" width="38.42578125" style="44" customWidth="1"/>
    <col min="10242" max="10246" width="19.7109375" style="44" customWidth="1"/>
    <col min="10247" max="10496" width="11.42578125" style="44"/>
    <col min="10497" max="10497" width="38.42578125" style="44" customWidth="1"/>
    <col min="10498" max="10502" width="19.7109375" style="44" customWidth="1"/>
    <col min="10503" max="10752" width="11.42578125" style="44"/>
    <col min="10753" max="10753" width="38.42578125" style="44" customWidth="1"/>
    <col min="10754" max="10758" width="19.7109375" style="44" customWidth="1"/>
    <col min="10759" max="11008" width="11.42578125" style="44"/>
    <col min="11009" max="11009" width="38.42578125" style="44" customWidth="1"/>
    <col min="11010" max="11014" width="19.7109375" style="44" customWidth="1"/>
    <col min="11015" max="11264" width="11.42578125" style="44"/>
    <col min="11265" max="11265" width="38.42578125" style="44" customWidth="1"/>
    <col min="11266" max="11270" width="19.7109375" style="44" customWidth="1"/>
    <col min="11271" max="11520" width="11.42578125" style="44"/>
    <col min="11521" max="11521" width="38.42578125" style="44" customWidth="1"/>
    <col min="11522" max="11526" width="19.7109375" style="44" customWidth="1"/>
    <col min="11527" max="11776" width="11.42578125" style="44"/>
    <col min="11777" max="11777" width="38.42578125" style="44" customWidth="1"/>
    <col min="11778" max="11782" width="19.7109375" style="44" customWidth="1"/>
    <col min="11783" max="12032" width="11.42578125" style="44"/>
    <col min="12033" max="12033" width="38.42578125" style="44" customWidth="1"/>
    <col min="12034" max="12038" width="19.7109375" style="44" customWidth="1"/>
    <col min="12039" max="12288" width="11.42578125" style="44"/>
    <col min="12289" max="12289" width="38.42578125" style="44" customWidth="1"/>
    <col min="12290" max="12294" width="19.7109375" style="44" customWidth="1"/>
    <col min="12295" max="12544" width="11.42578125" style="44"/>
    <col min="12545" max="12545" width="38.42578125" style="44" customWidth="1"/>
    <col min="12546" max="12550" width="19.7109375" style="44" customWidth="1"/>
    <col min="12551" max="12800" width="11.42578125" style="44"/>
    <col min="12801" max="12801" width="38.42578125" style="44" customWidth="1"/>
    <col min="12802" max="12806" width="19.7109375" style="44" customWidth="1"/>
    <col min="12807" max="13056" width="11.42578125" style="44"/>
    <col min="13057" max="13057" width="38.42578125" style="44" customWidth="1"/>
    <col min="13058" max="13062" width="19.7109375" style="44" customWidth="1"/>
    <col min="13063" max="13312" width="11.42578125" style="44"/>
    <col min="13313" max="13313" width="38.42578125" style="44" customWidth="1"/>
    <col min="13314" max="13318" width="19.7109375" style="44" customWidth="1"/>
    <col min="13319" max="13568" width="11.42578125" style="44"/>
    <col min="13569" max="13569" width="38.42578125" style="44" customWidth="1"/>
    <col min="13570" max="13574" width="19.7109375" style="44" customWidth="1"/>
    <col min="13575" max="13824" width="11.42578125" style="44"/>
    <col min="13825" max="13825" width="38.42578125" style="44" customWidth="1"/>
    <col min="13826" max="13830" width="19.7109375" style="44" customWidth="1"/>
    <col min="13831" max="14080" width="11.42578125" style="44"/>
    <col min="14081" max="14081" width="38.42578125" style="44" customWidth="1"/>
    <col min="14082" max="14086" width="19.7109375" style="44" customWidth="1"/>
    <col min="14087" max="14336" width="11.42578125" style="44"/>
    <col min="14337" max="14337" width="38.42578125" style="44" customWidth="1"/>
    <col min="14338" max="14342" width="19.7109375" style="44" customWidth="1"/>
    <col min="14343" max="14592" width="11.42578125" style="44"/>
    <col min="14593" max="14593" width="38.42578125" style="44" customWidth="1"/>
    <col min="14594" max="14598" width="19.7109375" style="44" customWidth="1"/>
    <col min="14599" max="14848" width="11.42578125" style="44"/>
    <col min="14849" max="14849" width="38.42578125" style="44" customWidth="1"/>
    <col min="14850" max="14854" width="19.7109375" style="44" customWidth="1"/>
    <col min="14855" max="15104" width="11.42578125" style="44"/>
    <col min="15105" max="15105" width="38.42578125" style="44" customWidth="1"/>
    <col min="15106" max="15110" width="19.7109375" style="44" customWidth="1"/>
    <col min="15111" max="15360" width="11.42578125" style="44"/>
    <col min="15361" max="15361" width="38.42578125" style="44" customWidth="1"/>
    <col min="15362" max="15366" width="19.7109375" style="44" customWidth="1"/>
    <col min="15367" max="15616" width="11.42578125" style="44"/>
    <col min="15617" max="15617" width="38.42578125" style="44" customWidth="1"/>
    <col min="15618" max="15622" width="19.7109375" style="44" customWidth="1"/>
    <col min="15623" max="15872" width="11.42578125" style="44"/>
    <col min="15873" max="15873" width="38.42578125" style="44" customWidth="1"/>
    <col min="15874" max="15878" width="19.7109375" style="44" customWidth="1"/>
    <col min="15879" max="16128" width="11.42578125" style="44"/>
    <col min="16129" max="16129" width="38.42578125" style="44" customWidth="1"/>
    <col min="16130" max="16134" width="19.7109375" style="44" customWidth="1"/>
    <col min="16135" max="16384" width="11.42578125" style="44"/>
  </cols>
  <sheetData>
    <row r="8" spans="1:6" ht="13.5" thickBot="1" x14ac:dyDescent="0.25"/>
    <row r="9" spans="1:6" ht="36.75" customHeight="1" thickBot="1" x14ac:dyDescent="0.25">
      <c r="A9" s="337" t="s">
        <v>184</v>
      </c>
      <c r="B9" s="338"/>
      <c r="C9" s="338"/>
      <c r="D9" s="338"/>
      <c r="E9" s="338"/>
      <c r="F9" s="339"/>
    </row>
    <row r="10" spans="1:6" x14ac:dyDescent="0.2">
      <c r="A10" s="45"/>
      <c r="B10" s="45"/>
      <c r="C10" s="45"/>
      <c r="D10" s="45"/>
      <c r="E10" s="45"/>
      <c r="F10" s="45"/>
    </row>
    <row r="11" spans="1:6" ht="36" customHeight="1" thickBot="1" x14ac:dyDescent="0.25">
      <c r="A11" s="75" t="s">
        <v>65</v>
      </c>
      <c r="B11" s="76" t="s">
        <v>1</v>
      </c>
      <c r="C11" s="76" t="s">
        <v>2</v>
      </c>
      <c r="D11" s="76" t="s">
        <v>3</v>
      </c>
      <c r="E11" s="76" t="s">
        <v>39</v>
      </c>
      <c r="F11" s="77" t="s">
        <v>16</v>
      </c>
    </row>
    <row r="12" spans="1:6" ht="27.95" customHeight="1" x14ac:dyDescent="0.2">
      <c r="A12" s="63" t="s">
        <v>66</v>
      </c>
      <c r="B12" s="64">
        <v>20</v>
      </c>
      <c r="C12" s="64">
        <v>0</v>
      </c>
      <c r="D12" s="64">
        <v>0</v>
      </c>
      <c r="E12" s="64">
        <v>0</v>
      </c>
      <c r="F12" s="64">
        <f t="shared" ref="F12:F27" si="0">SUM(B12:E12)</f>
        <v>20</v>
      </c>
    </row>
    <row r="13" spans="1:6" ht="27.95" customHeight="1" x14ac:dyDescent="0.2">
      <c r="A13" s="46" t="s">
        <v>67</v>
      </c>
      <c r="B13" s="65">
        <v>80</v>
      </c>
      <c r="C13" s="65">
        <v>2</v>
      </c>
      <c r="D13" s="65">
        <v>2</v>
      </c>
      <c r="E13" s="65">
        <v>0</v>
      </c>
      <c r="F13" s="65">
        <f t="shared" si="0"/>
        <v>84</v>
      </c>
    </row>
    <row r="14" spans="1:6" ht="27.95" customHeight="1" x14ac:dyDescent="0.2">
      <c r="A14" s="46" t="s">
        <v>68</v>
      </c>
      <c r="B14" s="65">
        <v>86</v>
      </c>
      <c r="C14" s="65">
        <v>3</v>
      </c>
      <c r="D14" s="65">
        <v>0</v>
      </c>
      <c r="E14" s="65">
        <v>0</v>
      </c>
      <c r="F14" s="65">
        <f t="shared" si="0"/>
        <v>89</v>
      </c>
    </row>
    <row r="15" spans="1:6" ht="27.95" customHeight="1" x14ac:dyDescent="0.2">
      <c r="A15" s="46" t="s">
        <v>69</v>
      </c>
      <c r="B15" s="65">
        <v>65</v>
      </c>
      <c r="C15" s="65">
        <v>0</v>
      </c>
      <c r="D15" s="65">
        <v>1</v>
      </c>
      <c r="E15" s="65">
        <v>0</v>
      </c>
      <c r="F15" s="65">
        <f t="shared" si="0"/>
        <v>66</v>
      </c>
    </row>
    <row r="16" spans="1:6" ht="27.95" customHeight="1" x14ac:dyDescent="0.2">
      <c r="A16" s="46" t="s">
        <v>70</v>
      </c>
      <c r="B16" s="65">
        <v>72</v>
      </c>
      <c r="C16" s="65">
        <v>1</v>
      </c>
      <c r="D16" s="65">
        <v>2</v>
      </c>
      <c r="E16" s="65">
        <v>1</v>
      </c>
      <c r="F16" s="65">
        <f t="shared" si="0"/>
        <v>76</v>
      </c>
    </row>
    <row r="17" spans="1:8" ht="27.95" customHeight="1" x14ac:dyDescent="0.2">
      <c r="A17" s="46" t="s">
        <v>71</v>
      </c>
      <c r="B17" s="65">
        <v>47</v>
      </c>
      <c r="C17" s="65">
        <v>0</v>
      </c>
      <c r="D17" s="65">
        <v>0</v>
      </c>
      <c r="E17" s="65">
        <v>1</v>
      </c>
      <c r="F17" s="65">
        <f t="shared" si="0"/>
        <v>48</v>
      </c>
    </row>
    <row r="18" spans="1:8" ht="27.95" customHeight="1" x14ac:dyDescent="0.2">
      <c r="A18" s="46" t="s">
        <v>72</v>
      </c>
      <c r="B18" s="65">
        <v>68</v>
      </c>
      <c r="C18" s="65">
        <v>0</v>
      </c>
      <c r="D18" s="65">
        <v>1</v>
      </c>
      <c r="E18" s="65">
        <v>0</v>
      </c>
      <c r="F18" s="65">
        <f t="shared" si="0"/>
        <v>69</v>
      </c>
    </row>
    <row r="19" spans="1:8" ht="27.95" customHeight="1" x14ac:dyDescent="0.2">
      <c r="A19" s="46" t="s">
        <v>73</v>
      </c>
      <c r="B19" s="65">
        <v>36</v>
      </c>
      <c r="C19" s="65">
        <v>0</v>
      </c>
      <c r="D19" s="65">
        <v>2</v>
      </c>
      <c r="E19" s="65">
        <v>0</v>
      </c>
      <c r="F19" s="65">
        <f t="shared" si="0"/>
        <v>38</v>
      </c>
    </row>
    <row r="20" spans="1:8" ht="27.95" customHeight="1" x14ac:dyDescent="0.2">
      <c r="A20" s="46" t="s">
        <v>74</v>
      </c>
      <c r="B20" s="65">
        <v>32</v>
      </c>
      <c r="C20" s="65">
        <v>1</v>
      </c>
      <c r="D20" s="65">
        <v>0</v>
      </c>
      <c r="E20" s="65">
        <v>0</v>
      </c>
      <c r="F20" s="65">
        <f t="shared" si="0"/>
        <v>33</v>
      </c>
    </row>
    <row r="21" spans="1:8" ht="27.95" customHeight="1" x14ac:dyDescent="0.2">
      <c r="A21" s="46" t="s">
        <v>75</v>
      </c>
      <c r="B21" s="65">
        <v>21</v>
      </c>
      <c r="C21" s="65">
        <v>0</v>
      </c>
      <c r="D21" s="65">
        <v>0</v>
      </c>
      <c r="E21" s="65">
        <v>0</v>
      </c>
      <c r="F21" s="65">
        <f t="shared" si="0"/>
        <v>21</v>
      </c>
    </row>
    <row r="22" spans="1:8" ht="27.95" customHeight="1" x14ac:dyDescent="0.2">
      <c r="A22" s="46" t="s">
        <v>76</v>
      </c>
      <c r="B22" s="65">
        <v>16</v>
      </c>
      <c r="C22" s="65">
        <v>0</v>
      </c>
      <c r="D22" s="65">
        <v>0</v>
      </c>
      <c r="E22" s="65">
        <v>0</v>
      </c>
      <c r="F22" s="65">
        <f t="shared" si="0"/>
        <v>16</v>
      </c>
    </row>
    <row r="23" spans="1:8" ht="27.95" customHeight="1" x14ac:dyDescent="0.2">
      <c r="A23" s="46" t="s">
        <v>77</v>
      </c>
      <c r="B23" s="65">
        <v>8</v>
      </c>
      <c r="C23" s="65">
        <v>0</v>
      </c>
      <c r="D23" s="65">
        <v>0</v>
      </c>
      <c r="E23" s="65">
        <v>0</v>
      </c>
      <c r="F23" s="65">
        <f t="shared" si="0"/>
        <v>8</v>
      </c>
    </row>
    <row r="24" spans="1:8" ht="27.95" customHeight="1" x14ac:dyDescent="0.2">
      <c r="A24" s="46" t="s">
        <v>78</v>
      </c>
      <c r="B24" s="65">
        <v>4</v>
      </c>
      <c r="C24" s="65">
        <v>0</v>
      </c>
      <c r="D24" s="65">
        <v>0</v>
      </c>
      <c r="E24" s="65">
        <v>0</v>
      </c>
      <c r="F24" s="65">
        <f t="shared" si="0"/>
        <v>4</v>
      </c>
    </row>
    <row r="25" spans="1:8" ht="27.95" customHeight="1" x14ac:dyDescent="0.2">
      <c r="A25" s="46" t="s">
        <v>79</v>
      </c>
      <c r="B25" s="65">
        <v>2</v>
      </c>
      <c r="C25" s="65">
        <v>0</v>
      </c>
      <c r="D25" s="65">
        <v>0</v>
      </c>
      <c r="E25" s="65">
        <v>0</v>
      </c>
      <c r="F25" s="65">
        <f t="shared" si="0"/>
        <v>2</v>
      </c>
    </row>
    <row r="26" spans="1:8" ht="27.95" customHeight="1" x14ac:dyDescent="0.2">
      <c r="A26" s="46" t="s">
        <v>80</v>
      </c>
      <c r="B26" s="65">
        <v>2</v>
      </c>
      <c r="C26" s="65">
        <v>0</v>
      </c>
      <c r="D26" s="65">
        <v>0</v>
      </c>
      <c r="E26" s="65">
        <v>0</v>
      </c>
      <c r="F26" s="65">
        <f t="shared" si="0"/>
        <v>2</v>
      </c>
    </row>
    <row r="27" spans="1:8" ht="27.95" customHeight="1" x14ac:dyDescent="0.2">
      <c r="A27" s="46" t="s">
        <v>81</v>
      </c>
      <c r="B27" s="65">
        <v>0</v>
      </c>
      <c r="C27" s="65">
        <v>0</v>
      </c>
      <c r="D27" s="65">
        <v>0</v>
      </c>
      <c r="E27" s="65">
        <v>0</v>
      </c>
      <c r="F27" s="65">
        <f t="shared" si="0"/>
        <v>0</v>
      </c>
    </row>
    <row r="28" spans="1:8" ht="15" customHeight="1" thickBot="1" x14ac:dyDescent="0.25">
      <c r="A28" s="47"/>
      <c r="B28" s="48"/>
      <c r="C28" s="48"/>
      <c r="D28" s="48"/>
      <c r="E28" s="48"/>
      <c r="F28" s="48"/>
    </row>
    <row r="29" spans="1:8" ht="24.75" customHeight="1" thickBot="1" x14ac:dyDescent="0.25">
      <c r="A29" s="288" t="s">
        <v>134</v>
      </c>
      <c r="B29" s="289">
        <f>SUM(B12:B28)</f>
        <v>559</v>
      </c>
      <c r="C29" s="289">
        <f>SUM(C12:C28)</f>
        <v>7</v>
      </c>
      <c r="D29" s="289">
        <f>SUM(D12:D28)</f>
        <v>8</v>
      </c>
      <c r="E29" s="289">
        <f>SUM(E12:E28)</f>
        <v>2</v>
      </c>
      <c r="F29" s="290">
        <f>SUM(B29:E29)</f>
        <v>576</v>
      </c>
    </row>
    <row r="30" spans="1:8" ht="15" customHeight="1" x14ac:dyDescent="0.2">
      <c r="A30" s="66"/>
      <c r="B30" s="67"/>
      <c r="C30" s="67"/>
      <c r="D30" s="67"/>
      <c r="E30" s="67"/>
      <c r="F30" s="67"/>
    </row>
    <row r="31" spans="1:8" ht="27.95" customHeight="1" x14ac:dyDescent="0.2">
      <c r="A31" s="46" t="s">
        <v>82</v>
      </c>
      <c r="B31" s="65">
        <v>1</v>
      </c>
      <c r="C31" s="65">
        <v>0</v>
      </c>
      <c r="D31" s="65">
        <v>0</v>
      </c>
      <c r="E31" s="65">
        <v>0</v>
      </c>
      <c r="F31" s="65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46" t="s">
        <v>83</v>
      </c>
      <c r="B32" s="65">
        <v>0</v>
      </c>
      <c r="C32" s="65">
        <v>0</v>
      </c>
      <c r="D32" s="68">
        <v>0</v>
      </c>
      <c r="E32" s="65">
        <v>0</v>
      </c>
      <c r="F32" s="65">
        <f>Tabla12[[#This Row],[CAIDA DE PERSONA]]+Tabla12[[#This Row],[VOLCADURAS]]+Tabla12[[#This Row],[ATROPELLOS]]+Tabla12[[#This Row],[CHOQUES]]</f>
        <v>0</v>
      </c>
      <c r="H32" s="56"/>
    </row>
    <row r="33" spans="1:8" ht="27.95" customHeight="1" x14ac:dyDescent="0.2">
      <c r="A33" s="46" t="s">
        <v>84</v>
      </c>
      <c r="B33" s="65">
        <v>3</v>
      </c>
      <c r="C33" s="65">
        <v>0</v>
      </c>
      <c r="D33" s="68">
        <v>0</v>
      </c>
      <c r="E33" s="65">
        <v>0</v>
      </c>
      <c r="F33" s="65">
        <f>Tabla12[[#This Row],[CAIDA DE PERSONA]]+Tabla12[[#This Row],[VOLCADURAS]]+Tabla12[[#This Row],[ATROPELLOS]]+Tabla12[[#This Row],[CHOQUES]]</f>
        <v>3</v>
      </c>
      <c r="H33" s="56"/>
    </row>
    <row r="34" spans="1:8" ht="27.95" customHeight="1" x14ac:dyDescent="0.2">
      <c r="A34" s="46" t="s">
        <v>85</v>
      </c>
      <c r="B34" s="65">
        <v>3</v>
      </c>
      <c r="C34" s="65">
        <v>0</v>
      </c>
      <c r="D34" s="65">
        <v>0</v>
      </c>
      <c r="E34" s="65">
        <v>0</v>
      </c>
      <c r="F34" s="65">
        <f>Tabla12[[#This Row],[CAIDA DE PERSONA]]+Tabla12[[#This Row],[VOLCADURAS]]+Tabla12[[#This Row],[ATROPELLOS]]+Tabla12[[#This Row],[CHOQUES]]</f>
        <v>3</v>
      </c>
      <c r="H34" s="56"/>
    </row>
    <row r="35" spans="1:8" ht="15" customHeight="1" thickBot="1" x14ac:dyDescent="0.25">
      <c r="A35" s="69"/>
      <c r="B35" s="48"/>
      <c r="C35" s="48"/>
      <c r="D35" s="48"/>
      <c r="E35" s="48"/>
      <c r="F35" s="48"/>
    </row>
    <row r="36" spans="1:8" ht="21" customHeight="1" thickBot="1" x14ac:dyDescent="0.25">
      <c r="A36" s="288" t="s">
        <v>86</v>
      </c>
      <c r="B36" s="289">
        <f>SUM(B31:B35)</f>
        <v>7</v>
      </c>
      <c r="C36" s="289">
        <f>SUM(C31:C35)</f>
        <v>0</v>
      </c>
      <c r="D36" s="289">
        <f>SUM(D31:D35)</f>
        <v>0</v>
      </c>
      <c r="E36" s="289">
        <f>SUM(E31:E35)</f>
        <v>0</v>
      </c>
      <c r="F36" s="290">
        <f>SUM(B36:E36)</f>
        <v>7</v>
      </c>
      <c r="H36" s="70"/>
    </row>
    <row r="37" spans="1:8" ht="21.75" customHeight="1" thickBot="1" x14ac:dyDescent="0.25">
      <c r="A37" s="52"/>
      <c r="B37" s="51"/>
      <c r="C37" s="51"/>
      <c r="D37" s="51"/>
      <c r="E37" s="51"/>
      <c r="F37" s="51"/>
    </row>
    <row r="38" spans="1:8" ht="30.95" customHeight="1" thickBot="1" x14ac:dyDescent="0.25">
      <c r="A38" s="71" t="s">
        <v>87</v>
      </c>
      <c r="B38" s="72">
        <v>25</v>
      </c>
      <c r="C38" s="72">
        <v>0</v>
      </c>
      <c r="D38" s="73">
        <v>0</v>
      </c>
      <c r="E38" s="73">
        <v>0</v>
      </c>
      <c r="F38" s="74">
        <f>B38+C38+D38+E38</f>
        <v>25</v>
      </c>
    </row>
    <row r="39" spans="1:8" ht="22.5" customHeight="1" x14ac:dyDescent="0.2">
      <c r="A39" s="291" t="s">
        <v>5</v>
      </c>
      <c r="B39" s="292">
        <f>B36+B29+B38</f>
        <v>591</v>
      </c>
      <c r="C39" s="292">
        <f t="shared" ref="C39:E39" si="1">C36+C29+C38</f>
        <v>7</v>
      </c>
      <c r="D39" s="292">
        <f t="shared" si="1"/>
        <v>8</v>
      </c>
      <c r="E39" s="292">
        <f t="shared" si="1"/>
        <v>2</v>
      </c>
      <c r="F39" s="293">
        <f>B39+C39+D39+E39</f>
        <v>608</v>
      </c>
    </row>
    <row r="40" spans="1:8" ht="30.95" customHeight="1" x14ac:dyDescent="0.2">
      <c r="A40" s="55"/>
      <c r="B40" s="56"/>
      <c r="C40" s="56"/>
      <c r="D40" s="56"/>
      <c r="E40" s="56"/>
      <c r="F40" s="56"/>
    </row>
    <row r="41" spans="1:8" ht="30.95" customHeight="1" x14ac:dyDescent="0.2">
      <c r="A41" s="340" t="s">
        <v>137</v>
      </c>
      <c r="B41" s="340"/>
      <c r="C41" s="340"/>
      <c r="D41" s="340"/>
      <c r="E41" s="340"/>
      <c r="F41" s="340"/>
    </row>
    <row r="42" spans="1:8" ht="30.95" customHeight="1" x14ac:dyDescent="0.2">
      <c r="A42" s="58"/>
      <c r="B42" s="58"/>
      <c r="C42" s="58"/>
      <c r="D42" s="58"/>
      <c r="E42" s="58"/>
      <c r="F42" s="58"/>
    </row>
    <row r="43" spans="1:8" ht="30.95" customHeight="1" x14ac:dyDescent="0.2">
      <c r="A43" s="58"/>
      <c r="B43" s="58"/>
      <c r="C43" s="58"/>
      <c r="D43" s="58"/>
      <c r="E43" s="58"/>
      <c r="F43" s="58"/>
    </row>
    <row r="44" spans="1:8" ht="30.95" customHeight="1" x14ac:dyDescent="0.2">
      <c r="A44" s="59"/>
      <c r="B44" s="59"/>
      <c r="C44" s="59"/>
      <c r="D44" s="59"/>
      <c r="E44" s="59"/>
      <c r="F44" s="59"/>
    </row>
    <row r="45" spans="1:8" ht="30.95" customHeight="1" x14ac:dyDescent="0.2">
      <c r="A45" s="60"/>
      <c r="B45" s="60"/>
      <c r="C45" s="60"/>
      <c r="D45" s="60"/>
      <c r="E45" s="60"/>
      <c r="F45" s="60"/>
    </row>
    <row r="46" spans="1:8" ht="30.95" customHeight="1" x14ac:dyDescent="0.2">
      <c r="A46" s="61"/>
      <c r="B46" s="61"/>
      <c r="C46" s="61"/>
      <c r="D46" s="61"/>
      <c r="E46" s="61"/>
      <c r="F46" s="61"/>
    </row>
    <row r="47" spans="1:8" ht="30.95" customHeight="1" x14ac:dyDescent="0.2">
      <c r="A47" s="55"/>
      <c r="B47" s="56"/>
      <c r="C47" s="56"/>
      <c r="D47" s="56"/>
      <c r="E47" s="56"/>
      <c r="F47" s="56"/>
    </row>
    <row r="48" spans="1:8" ht="30.95" customHeight="1" x14ac:dyDescent="0.2">
      <c r="A48" s="55"/>
      <c r="B48" s="56"/>
      <c r="C48" s="56"/>
      <c r="D48" s="56"/>
      <c r="E48" s="56"/>
      <c r="F48" s="56"/>
    </row>
    <row r="49" spans="1:6" ht="30.95" customHeight="1" x14ac:dyDescent="0.2">
      <c r="A49" s="55"/>
      <c r="B49" s="56"/>
      <c r="C49" s="56"/>
      <c r="D49" s="56"/>
      <c r="E49" s="56"/>
      <c r="F49" s="56"/>
    </row>
    <row r="50" spans="1:6" ht="30.95" customHeight="1" x14ac:dyDescent="0.2">
      <c r="A50" s="55"/>
      <c r="B50" s="56"/>
      <c r="C50" s="56"/>
      <c r="D50" s="56"/>
      <c r="E50" s="56"/>
      <c r="F50" s="56"/>
    </row>
    <row r="51" spans="1:6" ht="30.95" customHeight="1" x14ac:dyDescent="0.2">
      <c r="A51" s="55"/>
      <c r="B51" s="56"/>
      <c r="C51" s="56"/>
      <c r="D51" s="56"/>
      <c r="E51" s="56"/>
      <c r="F51" s="56"/>
    </row>
    <row r="52" spans="1:6" ht="30.95" customHeight="1" x14ac:dyDescent="0.2">
      <c r="A52" s="62"/>
      <c r="B52" s="54"/>
      <c r="C52" s="54"/>
      <c r="D52" s="54"/>
      <c r="E52" s="54"/>
      <c r="F52" s="54"/>
    </row>
    <row r="53" spans="1:6" ht="30.95" customHeight="1" x14ac:dyDescent="0.2">
      <c r="A53" s="55"/>
      <c r="B53" s="56"/>
      <c r="C53" s="56"/>
      <c r="D53" s="56"/>
      <c r="E53" s="56"/>
      <c r="F53" s="56"/>
    </row>
    <row r="54" spans="1:6" ht="30.95" customHeight="1" x14ac:dyDescent="0.2">
      <c r="A54" s="55"/>
      <c r="B54" s="56"/>
      <c r="C54" s="56"/>
      <c r="D54" s="56"/>
      <c r="E54" s="56"/>
      <c r="F54" s="56"/>
    </row>
    <row r="55" spans="1:6" ht="30.95" customHeight="1" x14ac:dyDescent="0.2">
      <c r="A55" s="57"/>
      <c r="B55" s="56"/>
      <c r="C55" s="56"/>
      <c r="D55" s="56"/>
      <c r="E55" s="56"/>
      <c r="F55" s="56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horizontalDpi="4294967295" verticalDpi="4294967295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topLeftCell="A58" workbookViewId="0">
      <selection activeCell="M50" activeCellId="1" sqref="B35 M50"/>
    </sheetView>
  </sheetViews>
  <sheetFormatPr baseColWidth="10" defaultRowHeight="12.75" x14ac:dyDescent="0.2"/>
  <cols>
    <col min="1" max="1" width="5.7109375" style="44" customWidth="1"/>
    <col min="2" max="2" width="22.5703125" style="44" customWidth="1"/>
    <col min="3" max="3" width="14.85546875" style="44" customWidth="1"/>
    <col min="4" max="4" width="18.85546875" style="44" customWidth="1"/>
    <col min="5" max="5" width="19.42578125" style="44" customWidth="1"/>
    <col min="6" max="6" width="21.85546875" style="44" customWidth="1"/>
    <col min="7" max="7" width="15.5703125" style="44" customWidth="1"/>
    <col min="8" max="257" width="11.42578125" style="44"/>
    <col min="258" max="258" width="22.5703125" style="44" customWidth="1"/>
    <col min="259" max="259" width="14.7109375" style="44" customWidth="1"/>
    <col min="260" max="260" width="17.140625" style="44" customWidth="1"/>
    <col min="261" max="261" width="18.42578125" style="44" customWidth="1"/>
    <col min="262" max="262" width="15.42578125" style="44" customWidth="1"/>
    <col min="263" max="263" width="15.5703125" style="44" customWidth="1"/>
    <col min="264" max="513" width="11.42578125" style="44"/>
    <col min="514" max="514" width="22.5703125" style="44" customWidth="1"/>
    <col min="515" max="515" width="14.7109375" style="44" customWidth="1"/>
    <col min="516" max="516" width="17.140625" style="44" customWidth="1"/>
    <col min="517" max="517" width="18.42578125" style="44" customWidth="1"/>
    <col min="518" max="518" width="15.42578125" style="44" customWidth="1"/>
    <col min="519" max="519" width="15.5703125" style="44" customWidth="1"/>
    <col min="520" max="769" width="11.42578125" style="44"/>
    <col min="770" max="770" width="22.5703125" style="44" customWidth="1"/>
    <col min="771" max="771" width="14.7109375" style="44" customWidth="1"/>
    <col min="772" max="772" width="17.140625" style="44" customWidth="1"/>
    <col min="773" max="773" width="18.42578125" style="44" customWidth="1"/>
    <col min="774" max="774" width="15.42578125" style="44" customWidth="1"/>
    <col min="775" max="775" width="15.5703125" style="44" customWidth="1"/>
    <col min="776" max="1025" width="11.42578125" style="44"/>
    <col min="1026" max="1026" width="22.5703125" style="44" customWidth="1"/>
    <col min="1027" max="1027" width="14.7109375" style="44" customWidth="1"/>
    <col min="1028" max="1028" width="17.140625" style="44" customWidth="1"/>
    <col min="1029" max="1029" width="18.42578125" style="44" customWidth="1"/>
    <col min="1030" max="1030" width="15.42578125" style="44" customWidth="1"/>
    <col min="1031" max="1031" width="15.5703125" style="44" customWidth="1"/>
    <col min="1032" max="1281" width="11.42578125" style="44"/>
    <col min="1282" max="1282" width="22.5703125" style="44" customWidth="1"/>
    <col min="1283" max="1283" width="14.7109375" style="44" customWidth="1"/>
    <col min="1284" max="1284" width="17.140625" style="44" customWidth="1"/>
    <col min="1285" max="1285" width="18.42578125" style="44" customWidth="1"/>
    <col min="1286" max="1286" width="15.42578125" style="44" customWidth="1"/>
    <col min="1287" max="1287" width="15.5703125" style="44" customWidth="1"/>
    <col min="1288" max="1537" width="11.42578125" style="44"/>
    <col min="1538" max="1538" width="22.5703125" style="44" customWidth="1"/>
    <col min="1539" max="1539" width="14.7109375" style="44" customWidth="1"/>
    <col min="1540" max="1540" width="17.140625" style="44" customWidth="1"/>
    <col min="1541" max="1541" width="18.42578125" style="44" customWidth="1"/>
    <col min="1542" max="1542" width="15.42578125" style="44" customWidth="1"/>
    <col min="1543" max="1543" width="15.5703125" style="44" customWidth="1"/>
    <col min="1544" max="1793" width="11.42578125" style="44"/>
    <col min="1794" max="1794" width="22.5703125" style="44" customWidth="1"/>
    <col min="1795" max="1795" width="14.7109375" style="44" customWidth="1"/>
    <col min="1796" max="1796" width="17.140625" style="44" customWidth="1"/>
    <col min="1797" max="1797" width="18.42578125" style="44" customWidth="1"/>
    <col min="1798" max="1798" width="15.42578125" style="44" customWidth="1"/>
    <col min="1799" max="1799" width="15.5703125" style="44" customWidth="1"/>
    <col min="1800" max="2049" width="11.42578125" style="44"/>
    <col min="2050" max="2050" width="22.5703125" style="44" customWidth="1"/>
    <col min="2051" max="2051" width="14.7109375" style="44" customWidth="1"/>
    <col min="2052" max="2052" width="17.140625" style="44" customWidth="1"/>
    <col min="2053" max="2053" width="18.42578125" style="44" customWidth="1"/>
    <col min="2054" max="2054" width="15.42578125" style="44" customWidth="1"/>
    <col min="2055" max="2055" width="15.5703125" style="44" customWidth="1"/>
    <col min="2056" max="2305" width="11.42578125" style="44"/>
    <col min="2306" max="2306" width="22.5703125" style="44" customWidth="1"/>
    <col min="2307" max="2307" width="14.7109375" style="44" customWidth="1"/>
    <col min="2308" max="2308" width="17.140625" style="44" customWidth="1"/>
    <col min="2309" max="2309" width="18.42578125" style="44" customWidth="1"/>
    <col min="2310" max="2310" width="15.42578125" style="44" customWidth="1"/>
    <col min="2311" max="2311" width="15.5703125" style="44" customWidth="1"/>
    <col min="2312" max="2561" width="11.42578125" style="44"/>
    <col min="2562" max="2562" width="22.5703125" style="44" customWidth="1"/>
    <col min="2563" max="2563" width="14.7109375" style="44" customWidth="1"/>
    <col min="2564" max="2564" width="17.140625" style="44" customWidth="1"/>
    <col min="2565" max="2565" width="18.42578125" style="44" customWidth="1"/>
    <col min="2566" max="2566" width="15.42578125" style="44" customWidth="1"/>
    <col min="2567" max="2567" width="15.5703125" style="44" customWidth="1"/>
    <col min="2568" max="2817" width="11.42578125" style="44"/>
    <col min="2818" max="2818" width="22.5703125" style="44" customWidth="1"/>
    <col min="2819" max="2819" width="14.7109375" style="44" customWidth="1"/>
    <col min="2820" max="2820" width="17.140625" style="44" customWidth="1"/>
    <col min="2821" max="2821" width="18.42578125" style="44" customWidth="1"/>
    <col min="2822" max="2822" width="15.42578125" style="44" customWidth="1"/>
    <col min="2823" max="2823" width="15.5703125" style="44" customWidth="1"/>
    <col min="2824" max="3073" width="11.42578125" style="44"/>
    <col min="3074" max="3074" width="22.5703125" style="44" customWidth="1"/>
    <col min="3075" max="3075" width="14.7109375" style="44" customWidth="1"/>
    <col min="3076" max="3076" width="17.140625" style="44" customWidth="1"/>
    <col min="3077" max="3077" width="18.42578125" style="44" customWidth="1"/>
    <col min="3078" max="3078" width="15.42578125" style="44" customWidth="1"/>
    <col min="3079" max="3079" width="15.5703125" style="44" customWidth="1"/>
    <col min="3080" max="3329" width="11.42578125" style="44"/>
    <col min="3330" max="3330" width="22.5703125" style="44" customWidth="1"/>
    <col min="3331" max="3331" width="14.7109375" style="44" customWidth="1"/>
    <col min="3332" max="3332" width="17.140625" style="44" customWidth="1"/>
    <col min="3333" max="3333" width="18.42578125" style="44" customWidth="1"/>
    <col min="3334" max="3334" width="15.42578125" style="44" customWidth="1"/>
    <col min="3335" max="3335" width="15.5703125" style="44" customWidth="1"/>
    <col min="3336" max="3585" width="11.42578125" style="44"/>
    <col min="3586" max="3586" width="22.5703125" style="44" customWidth="1"/>
    <col min="3587" max="3587" width="14.7109375" style="44" customWidth="1"/>
    <col min="3588" max="3588" width="17.140625" style="44" customWidth="1"/>
    <col min="3589" max="3589" width="18.42578125" style="44" customWidth="1"/>
    <col min="3590" max="3590" width="15.42578125" style="44" customWidth="1"/>
    <col min="3591" max="3591" width="15.5703125" style="44" customWidth="1"/>
    <col min="3592" max="3841" width="11.42578125" style="44"/>
    <col min="3842" max="3842" width="22.5703125" style="44" customWidth="1"/>
    <col min="3843" max="3843" width="14.7109375" style="44" customWidth="1"/>
    <col min="3844" max="3844" width="17.140625" style="44" customWidth="1"/>
    <col min="3845" max="3845" width="18.42578125" style="44" customWidth="1"/>
    <col min="3846" max="3846" width="15.42578125" style="44" customWidth="1"/>
    <col min="3847" max="3847" width="15.5703125" style="44" customWidth="1"/>
    <col min="3848" max="4097" width="11.42578125" style="44"/>
    <col min="4098" max="4098" width="22.5703125" style="44" customWidth="1"/>
    <col min="4099" max="4099" width="14.7109375" style="44" customWidth="1"/>
    <col min="4100" max="4100" width="17.140625" style="44" customWidth="1"/>
    <col min="4101" max="4101" width="18.42578125" style="44" customWidth="1"/>
    <col min="4102" max="4102" width="15.42578125" style="44" customWidth="1"/>
    <col min="4103" max="4103" width="15.5703125" style="44" customWidth="1"/>
    <col min="4104" max="4353" width="11.42578125" style="44"/>
    <col min="4354" max="4354" width="22.5703125" style="44" customWidth="1"/>
    <col min="4355" max="4355" width="14.7109375" style="44" customWidth="1"/>
    <col min="4356" max="4356" width="17.140625" style="44" customWidth="1"/>
    <col min="4357" max="4357" width="18.42578125" style="44" customWidth="1"/>
    <col min="4358" max="4358" width="15.42578125" style="44" customWidth="1"/>
    <col min="4359" max="4359" width="15.5703125" style="44" customWidth="1"/>
    <col min="4360" max="4609" width="11.42578125" style="44"/>
    <col min="4610" max="4610" width="22.5703125" style="44" customWidth="1"/>
    <col min="4611" max="4611" width="14.7109375" style="44" customWidth="1"/>
    <col min="4612" max="4612" width="17.140625" style="44" customWidth="1"/>
    <col min="4613" max="4613" width="18.42578125" style="44" customWidth="1"/>
    <col min="4614" max="4614" width="15.42578125" style="44" customWidth="1"/>
    <col min="4615" max="4615" width="15.5703125" style="44" customWidth="1"/>
    <col min="4616" max="4865" width="11.42578125" style="44"/>
    <col min="4866" max="4866" width="22.5703125" style="44" customWidth="1"/>
    <col min="4867" max="4867" width="14.7109375" style="44" customWidth="1"/>
    <col min="4868" max="4868" width="17.140625" style="44" customWidth="1"/>
    <col min="4869" max="4869" width="18.42578125" style="44" customWidth="1"/>
    <col min="4870" max="4870" width="15.42578125" style="44" customWidth="1"/>
    <col min="4871" max="4871" width="15.5703125" style="44" customWidth="1"/>
    <col min="4872" max="5121" width="11.42578125" style="44"/>
    <col min="5122" max="5122" width="22.5703125" style="44" customWidth="1"/>
    <col min="5123" max="5123" width="14.7109375" style="44" customWidth="1"/>
    <col min="5124" max="5124" width="17.140625" style="44" customWidth="1"/>
    <col min="5125" max="5125" width="18.42578125" style="44" customWidth="1"/>
    <col min="5126" max="5126" width="15.42578125" style="44" customWidth="1"/>
    <col min="5127" max="5127" width="15.5703125" style="44" customWidth="1"/>
    <col min="5128" max="5377" width="11.42578125" style="44"/>
    <col min="5378" max="5378" width="22.5703125" style="44" customWidth="1"/>
    <col min="5379" max="5379" width="14.7109375" style="44" customWidth="1"/>
    <col min="5380" max="5380" width="17.140625" style="44" customWidth="1"/>
    <col min="5381" max="5381" width="18.42578125" style="44" customWidth="1"/>
    <col min="5382" max="5382" width="15.42578125" style="44" customWidth="1"/>
    <col min="5383" max="5383" width="15.5703125" style="44" customWidth="1"/>
    <col min="5384" max="5633" width="11.42578125" style="44"/>
    <col min="5634" max="5634" width="22.5703125" style="44" customWidth="1"/>
    <col min="5635" max="5635" width="14.7109375" style="44" customWidth="1"/>
    <col min="5636" max="5636" width="17.140625" style="44" customWidth="1"/>
    <col min="5637" max="5637" width="18.42578125" style="44" customWidth="1"/>
    <col min="5638" max="5638" width="15.42578125" style="44" customWidth="1"/>
    <col min="5639" max="5639" width="15.5703125" style="44" customWidth="1"/>
    <col min="5640" max="5889" width="11.42578125" style="44"/>
    <col min="5890" max="5890" width="22.5703125" style="44" customWidth="1"/>
    <col min="5891" max="5891" width="14.7109375" style="44" customWidth="1"/>
    <col min="5892" max="5892" width="17.140625" style="44" customWidth="1"/>
    <col min="5893" max="5893" width="18.42578125" style="44" customWidth="1"/>
    <col min="5894" max="5894" width="15.42578125" style="44" customWidth="1"/>
    <col min="5895" max="5895" width="15.5703125" style="44" customWidth="1"/>
    <col min="5896" max="6145" width="11.42578125" style="44"/>
    <col min="6146" max="6146" width="22.5703125" style="44" customWidth="1"/>
    <col min="6147" max="6147" width="14.7109375" style="44" customWidth="1"/>
    <col min="6148" max="6148" width="17.140625" style="44" customWidth="1"/>
    <col min="6149" max="6149" width="18.42578125" style="44" customWidth="1"/>
    <col min="6150" max="6150" width="15.42578125" style="44" customWidth="1"/>
    <col min="6151" max="6151" width="15.5703125" style="44" customWidth="1"/>
    <col min="6152" max="6401" width="11.42578125" style="44"/>
    <col min="6402" max="6402" width="22.5703125" style="44" customWidth="1"/>
    <col min="6403" max="6403" width="14.7109375" style="44" customWidth="1"/>
    <col min="6404" max="6404" width="17.140625" style="44" customWidth="1"/>
    <col min="6405" max="6405" width="18.42578125" style="44" customWidth="1"/>
    <col min="6406" max="6406" width="15.42578125" style="44" customWidth="1"/>
    <col min="6407" max="6407" width="15.5703125" style="44" customWidth="1"/>
    <col min="6408" max="6657" width="11.42578125" style="44"/>
    <col min="6658" max="6658" width="22.5703125" style="44" customWidth="1"/>
    <col min="6659" max="6659" width="14.7109375" style="44" customWidth="1"/>
    <col min="6660" max="6660" width="17.140625" style="44" customWidth="1"/>
    <col min="6661" max="6661" width="18.42578125" style="44" customWidth="1"/>
    <col min="6662" max="6662" width="15.42578125" style="44" customWidth="1"/>
    <col min="6663" max="6663" width="15.5703125" style="44" customWidth="1"/>
    <col min="6664" max="6913" width="11.42578125" style="44"/>
    <col min="6914" max="6914" width="22.5703125" style="44" customWidth="1"/>
    <col min="6915" max="6915" width="14.7109375" style="44" customWidth="1"/>
    <col min="6916" max="6916" width="17.140625" style="44" customWidth="1"/>
    <col min="6917" max="6917" width="18.42578125" style="44" customWidth="1"/>
    <col min="6918" max="6918" width="15.42578125" style="44" customWidth="1"/>
    <col min="6919" max="6919" width="15.5703125" style="44" customWidth="1"/>
    <col min="6920" max="7169" width="11.42578125" style="44"/>
    <col min="7170" max="7170" width="22.5703125" style="44" customWidth="1"/>
    <col min="7171" max="7171" width="14.7109375" style="44" customWidth="1"/>
    <col min="7172" max="7172" width="17.140625" style="44" customWidth="1"/>
    <col min="7173" max="7173" width="18.42578125" style="44" customWidth="1"/>
    <col min="7174" max="7174" width="15.42578125" style="44" customWidth="1"/>
    <col min="7175" max="7175" width="15.5703125" style="44" customWidth="1"/>
    <col min="7176" max="7425" width="11.42578125" style="44"/>
    <col min="7426" max="7426" width="22.5703125" style="44" customWidth="1"/>
    <col min="7427" max="7427" width="14.7109375" style="44" customWidth="1"/>
    <col min="7428" max="7428" width="17.140625" style="44" customWidth="1"/>
    <col min="7429" max="7429" width="18.42578125" style="44" customWidth="1"/>
    <col min="7430" max="7430" width="15.42578125" style="44" customWidth="1"/>
    <col min="7431" max="7431" width="15.5703125" style="44" customWidth="1"/>
    <col min="7432" max="7681" width="11.42578125" style="44"/>
    <col min="7682" max="7682" width="22.5703125" style="44" customWidth="1"/>
    <col min="7683" max="7683" width="14.7109375" style="44" customWidth="1"/>
    <col min="7684" max="7684" width="17.140625" style="44" customWidth="1"/>
    <col min="7685" max="7685" width="18.42578125" style="44" customWidth="1"/>
    <col min="7686" max="7686" width="15.42578125" style="44" customWidth="1"/>
    <col min="7687" max="7687" width="15.5703125" style="44" customWidth="1"/>
    <col min="7688" max="7937" width="11.42578125" style="44"/>
    <col min="7938" max="7938" width="22.5703125" style="44" customWidth="1"/>
    <col min="7939" max="7939" width="14.7109375" style="44" customWidth="1"/>
    <col min="7940" max="7940" width="17.140625" style="44" customWidth="1"/>
    <col min="7941" max="7941" width="18.42578125" style="44" customWidth="1"/>
    <col min="7942" max="7942" width="15.42578125" style="44" customWidth="1"/>
    <col min="7943" max="7943" width="15.5703125" style="44" customWidth="1"/>
    <col min="7944" max="8193" width="11.42578125" style="44"/>
    <col min="8194" max="8194" width="22.5703125" style="44" customWidth="1"/>
    <col min="8195" max="8195" width="14.7109375" style="44" customWidth="1"/>
    <col min="8196" max="8196" width="17.140625" style="44" customWidth="1"/>
    <col min="8197" max="8197" width="18.42578125" style="44" customWidth="1"/>
    <col min="8198" max="8198" width="15.42578125" style="44" customWidth="1"/>
    <col min="8199" max="8199" width="15.5703125" style="44" customWidth="1"/>
    <col min="8200" max="8449" width="11.42578125" style="44"/>
    <col min="8450" max="8450" width="22.5703125" style="44" customWidth="1"/>
    <col min="8451" max="8451" width="14.7109375" style="44" customWidth="1"/>
    <col min="8452" max="8452" width="17.140625" style="44" customWidth="1"/>
    <col min="8453" max="8453" width="18.42578125" style="44" customWidth="1"/>
    <col min="8454" max="8454" width="15.42578125" style="44" customWidth="1"/>
    <col min="8455" max="8455" width="15.5703125" style="44" customWidth="1"/>
    <col min="8456" max="8705" width="11.42578125" style="44"/>
    <col min="8706" max="8706" width="22.5703125" style="44" customWidth="1"/>
    <col min="8707" max="8707" width="14.7109375" style="44" customWidth="1"/>
    <col min="8708" max="8708" width="17.140625" style="44" customWidth="1"/>
    <col min="8709" max="8709" width="18.42578125" style="44" customWidth="1"/>
    <col min="8710" max="8710" width="15.42578125" style="44" customWidth="1"/>
    <col min="8711" max="8711" width="15.5703125" style="44" customWidth="1"/>
    <col min="8712" max="8961" width="11.42578125" style="44"/>
    <col min="8962" max="8962" width="22.5703125" style="44" customWidth="1"/>
    <col min="8963" max="8963" width="14.7109375" style="44" customWidth="1"/>
    <col min="8964" max="8964" width="17.140625" style="44" customWidth="1"/>
    <col min="8965" max="8965" width="18.42578125" style="44" customWidth="1"/>
    <col min="8966" max="8966" width="15.42578125" style="44" customWidth="1"/>
    <col min="8967" max="8967" width="15.5703125" style="44" customWidth="1"/>
    <col min="8968" max="9217" width="11.42578125" style="44"/>
    <col min="9218" max="9218" width="22.5703125" style="44" customWidth="1"/>
    <col min="9219" max="9219" width="14.7109375" style="44" customWidth="1"/>
    <col min="9220" max="9220" width="17.140625" style="44" customWidth="1"/>
    <col min="9221" max="9221" width="18.42578125" style="44" customWidth="1"/>
    <col min="9222" max="9222" width="15.42578125" style="44" customWidth="1"/>
    <col min="9223" max="9223" width="15.5703125" style="44" customWidth="1"/>
    <col min="9224" max="9473" width="11.42578125" style="44"/>
    <col min="9474" max="9474" width="22.5703125" style="44" customWidth="1"/>
    <col min="9475" max="9475" width="14.7109375" style="44" customWidth="1"/>
    <col min="9476" max="9476" width="17.140625" style="44" customWidth="1"/>
    <col min="9477" max="9477" width="18.42578125" style="44" customWidth="1"/>
    <col min="9478" max="9478" width="15.42578125" style="44" customWidth="1"/>
    <col min="9479" max="9479" width="15.5703125" style="44" customWidth="1"/>
    <col min="9480" max="9729" width="11.42578125" style="44"/>
    <col min="9730" max="9730" width="22.5703125" style="44" customWidth="1"/>
    <col min="9731" max="9731" width="14.7109375" style="44" customWidth="1"/>
    <col min="9732" max="9732" width="17.140625" style="44" customWidth="1"/>
    <col min="9733" max="9733" width="18.42578125" style="44" customWidth="1"/>
    <col min="9734" max="9734" width="15.42578125" style="44" customWidth="1"/>
    <col min="9735" max="9735" width="15.5703125" style="44" customWidth="1"/>
    <col min="9736" max="9985" width="11.42578125" style="44"/>
    <col min="9986" max="9986" width="22.5703125" style="44" customWidth="1"/>
    <col min="9987" max="9987" width="14.7109375" style="44" customWidth="1"/>
    <col min="9988" max="9988" width="17.140625" style="44" customWidth="1"/>
    <col min="9989" max="9989" width="18.42578125" style="44" customWidth="1"/>
    <col min="9990" max="9990" width="15.42578125" style="44" customWidth="1"/>
    <col min="9991" max="9991" width="15.5703125" style="44" customWidth="1"/>
    <col min="9992" max="10241" width="11.42578125" style="44"/>
    <col min="10242" max="10242" width="22.5703125" style="44" customWidth="1"/>
    <col min="10243" max="10243" width="14.7109375" style="44" customWidth="1"/>
    <col min="10244" max="10244" width="17.140625" style="44" customWidth="1"/>
    <col min="10245" max="10245" width="18.42578125" style="44" customWidth="1"/>
    <col min="10246" max="10246" width="15.42578125" style="44" customWidth="1"/>
    <col min="10247" max="10247" width="15.5703125" style="44" customWidth="1"/>
    <col min="10248" max="10497" width="11.42578125" style="44"/>
    <col min="10498" max="10498" width="22.5703125" style="44" customWidth="1"/>
    <col min="10499" max="10499" width="14.7109375" style="44" customWidth="1"/>
    <col min="10500" max="10500" width="17.140625" style="44" customWidth="1"/>
    <col min="10501" max="10501" width="18.42578125" style="44" customWidth="1"/>
    <col min="10502" max="10502" width="15.42578125" style="44" customWidth="1"/>
    <col min="10503" max="10503" width="15.5703125" style="44" customWidth="1"/>
    <col min="10504" max="10753" width="11.42578125" style="44"/>
    <col min="10754" max="10754" width="22.5703125" style="44" customWidth="1"/>
    <col min="10755" max="10755" width="14.7109375" style="44" customWidth="1"/>
    <col min="10756" max="10756" width="17.140625" style="44" customWidth="1"/>
    <col min="10757" max="10757" width="18.42578125" style="44" customWidth="1"/>
    <col min="10758" max="10758" width="15.42578125" style="44" customWidth="1"/>
    <col min="10759" max="10759" width="15.5703125" style="44" customWidth="1"/>
    <col min="10760" max="11009" width="11.42578125" style="44"/>
    <col min="11010" max="11010" width="22.5703125" style="44" customWidth="1"/>
    <col min="11011" max="11011" width="14.7109375" style="44" customWidth="1"/>
    <col min="11012" max="11012" width="17.140625" style="44" customWidth="1"/>
    <col min="11013" max="11013" width="18.42578125" style="44" customWidth="1"/>
    <col min="11014" max="11014" width="15.42578125" style="44" customWidth="1"/>
    <col min="11015" max="11015" width="15.5703125" style="44" customWidth="1"/>
    <col min="11016" max="11265" width="11.42578125" style="44"/>
    <col min="11266" max="11266" width="22.5703125" style="44" customWidth="1"/>
    <col min="11267" max="11267" width="14.7109375" style="44" customWidth="1"/>
    <col min="11268" max="11268" width="17.140625" style="44" customWidth="1"/>
    <col min="11269" max="11269" width="18.42578125" style="44" customWidth="1"/>
    <col min="11270" max="11270" width="15.42578125" style="44" customWidth="1"/>
    <col min="11271" max="11271" width="15.5703125" style="44" customWidth="1"/>
    <col min="11272" max="11521" width="11.42578125" style="44"/>
    <col min="11522" max="11522" width="22.5703125" style="44" customWidth="1"/>
    <col min="11523" max="11523" width="14.7109375" style="44" customWidth="1"/>
    <col min="11524" max="11524" width="17.140625" style="44" customWidth="1"/>
    <col min="11525" max="11525" width="18.42578125" style="44" customWidth="1"/>
    <col min="11526" max="11526" width="15.42578125" style="44" customWidth="1"/>
    <col min="11527" max="11527" width="15.5703125" style="44" customWidth="1"/>
    <col min="11528" max="11777" width="11.42578125" style="44"/>
    <col min="11778" max="11778" width="22.5703125" style="44" customWidth="1"/>
    <col min="11779" max="11779" width="14.7109375" style="44" customWidth="1"/>
    <col min="11780" max="11780" width="17.140625" style="44" customWidth="1"/>
    <col min="11781" max="11781" width="18.42578125" style="44" customWidth="1"/>
    <col min="11782" max="11782" width="15.42578125" style="44" customWidth="1"/>
    <col min="11783" max="11783" width="15.5703125" style="44" customWidth="1"/>
    <col min="11784" max="12033" width="11.42578125" style="44"/>
    <col min="12034" max="12034" width="22.5703125" style="44" customWidth="1"/>
    <col min="12035" max="12035" width="14.7109375" style="44" customWidth="1"/>
    <col min="12036" max="12036" width="17.140625" style="44" customWidth="1"/>
    <col min="12037" max="12037" width="18.42578125" style="44" customWidth="1"/>
    <col min="12038" max="12038" width="15.42578125" style="44" customWidth="1"/>
    <col min="12039" max="12039" width="15.5703125" style="44" customWidth="1"/>
    <col min="12040" max="12289" width="11.42578125" style="44"/>
    <col min="12290" max="12290" width="22.5703125" style="44" customWidth="1"/>
    <col min="12291" max="12291" width="14.7109375" style="44" customWidth="1"/>
    <col min="12292" max="12292" width="17.140625" style="44" customWidth="1"/>
    <col min="12293" max="12293" width="18.42578125" style="44" customWidth="1"/>
    <col min="12294" max="12294" width="15.42578125" style="44" customWidth="1"/>
    <col min="12295" max="12295" width="15.5703125" style="44" customWidth="1"/>
    <col min="12296" max="12545" width="11.42578125" style="44"/>
    <col min="12546" max="12546" width="22.5703125" style="44" customWidth="1"/>
    <col min="12547" max="12547" width="14.7109375" style="44" customWidth="1"/>
    <col min="12548" max="12548" width="17.140625" style="44" customWidth="1"/>
    <col min="12549" max="12549" width="18.42578125" style="44" customWidth="1"/>
    <col min="12550" max="12550" width="15.42578125" style="44" customWidth="1"/>
    <col min="12551" max="12551" width="15.5703125" style="44" customWidth="1"/>
    <col min="12552" max="12801" width="11.42578125" style="44"/>
    <col min="12802" max="12802" width="22.5703125" style="44" customWidth="1"/>
    <col min="12803" max="12803" width="14.7109375" style="44" customWidth="1"/>
    <col min="12804" max="12804" width="17.140625" style="44" customWidth="1"/>
    <col min="12805" max="12805" width="18.42578125" style="44" customWidth="1"/>
    <col min="12806" max="12806" width="15.42578125" style="44" customWidth="1"/>
    <col min="12807" max="12807" width="15.5703125" style="44" customWidth="1"/>
    <col min="12808" max="13057" width="11.42578125" style="44"/>
    <col min="13058" max="13058" width="22.5703125" style="44" customWidth="1"/>
    <col min="13059" max="13059" width="14.7109375" style="44" customWidth="1"/>
    <col min="13060" max="13060" width="17.140625" style="44" customWidth="1"/>
    <col min="13061" max="13061" width="18.42578125" style="44" customWidth="1"/>
    <col min="13062" max="13062" width="15.42578125" style="44" customWidth="1"/>
    <col min="13063" max="13063" width="15.5703125" style="44" customWidth="1"/>
    <col min="13064" max="13313" width="11.42578125" style="44"/>
    <col min="13314" max="13314" width="22.5703125" style="44" customWidth="1"/>
    <col min="13315" max="13315" width="14.7109375" style="44" customWidth="1"/>
    <col min="13316" max="13316" width="17.140625" style="44" customWidth="1"/>
    <col min="13317" max="13317" width="18.42578125" style="44" customWidth="1"/>
    <col min="13318" max="13318" width="15.42578125" style="44" customWidth="1"/>
    <col min="13319" max="13319" width="15.5703125" style="44" customWidth="1"/>
    <col min="13320" max="13569" width="11.42578125" style="44"/>
    <col min="13570" max="13570" width="22.5703125" style="44" customWidth="1"/>
    <col min="13571" max="13571" width="14.7109375" style="44" customWidth="1"/>
    <col min="13572" max="13572" width="17.140625" style="44" customWidth="1"/>
    <col min="13573" max="13573" width="18.42578125" style="44" customWidth="1"/>
    <col min="13574" max="13574" width="15.42578125" style="44" customWidth="1"/>
    <col min="13575" max="13575" width="15.5703125" style="44" customWidth="1"/>
    <col min="13576" max="13825" width="11.42578125" style="44"/>
    <col min="13826" max="13826" width="22.5703125" style="44" customWidth="1"/>
    <col min="13827" max="13827" width="14.7109375" style="44" customWidth="1"/>
    <col min="13828" max="13828" width="17.140625" style="44" customWidth="1"/>
    <col min="13829" max="13829" width="18.42578125" style="44" customWidth="1"/>
    <col min="13830" max="13830" width="15.42578125" style="44" customWidth="1"/>
    <col min="13831" max="13831" width="15.5703125" style="44" customWidth="1"/>
    <col min="13832" max="14081" width="11.42578125" style="44"/>
    <col min="14082" max="14082" width="22.5703125" style="44" customWidth="1"/>
    <col min="14083" max="14083" width="14.7109375" style="44" customWidth="1"/>
    <col min="14084" max="14084" width="17.140625" style="44" customWidth="1"/>
    <col min="14085" max="14085" width="18.42578125" style="44" customWidth="1"/>
    <col min="14086" max="14086" width="15.42578125" style="44" customWidth="1"/>
    <col min="14087" max="14087" width="15.5703125" style="44" customWidth="1"/>
    <col min="14088" max="14337" width="11.42578125" style="44"/>
    <col min="14338" max="14338" width="22.5703125" style="44" customWidth="1"/>
    <col min="14339" max="14339" width="14.7109375" style="44" customWidth="1"/>
    <col min="14340" max="14340" width="17.140625" style="44" customWidth="1"/>
    <col min="14341" max="14341" width="18.42578125" style="44" customWidth="1"/>
    <col min="14342" max="14342" width="15.42578125" style="44" customWidth="1"/>
    <col min="14343" max="14343" width="15.5703125" style="44" customWidth="1"/>
    <col min="14344" max="14593" width="11.42578125" style="44"/>
    <col min="14594" max="14594" width="22.5703125" style="44" customWidth="1"/>
    <col min="14595" max="14595" width="14.7109375" style="44" customWidth="1"/>
    <col min="14596" max="14596" width="17.140625" style="44" customWidth="1"/>
    <col min="14597" max="14597" width="18.42578125" style="44" customWidth="1"/>
    <col min="14598" max="14598" width="15.42578125" style="44" customWidth="1"/>
    <col min="14599" max="14599" width="15.5703125" style="44" customWidth="1"/>
    <col min="14600" max="14849" width="11.42578125" style="44"/>
    <col min="14850" max="14850" width="22.5703125" style="44" customWidth="1"/>
    <col min="14851" max="14851" width="14.7109375" style="44" customWidth="1"/>
    <col min="14852" max="14852" width="17.140625" style="44" customWidth="1"/>
    <col min="14853" max="14853" width="18.42578125" style="44" customWidth="1"/>
    <col min="14854" max="14854" width="15.42578125" style="44" customWidth="1"/>
    <col min="14855" max="14855" width="15.5703125" style="44" customWidth="1"/>
    <col min="14856" max="15105" width="11.42578125" style="44"/>
    <col min="15106" max="15106" width="22.5703125" style="44" customWidth="1"/>
    <col min="15107" max="15107" width="14.7109375" style="44" customWidth="1"/>
    <col min="15108" max="15108" width="17.140625" style="44" customWidth="1"/>
    <col min="15109" max="15109" width="18.42578125" style="44" customWidth="1"/>
    <col min="15110" max="15110" width="15.42578125" style="44" customWidth="1"/>
    <col min="15111" max="15111" width="15.5703125" style="44" customWidth="1"/>
    <col min="15112" max="15361" width="11.42578125" style="44"/>
    <col min="15362" max="15362" width="22.5703125" style="44" customWidth="1"/>
    <col min="15363" max="15363" width="14.7109375" style="44" customWidth="1"/>
    <col min="15364" max="15364" width="17.140625" style="44" customWidth="1"/>
    <col min="15365" max="15365" width="18.42578125" style="44" customWidth="1"/>
    <col min="15366" max="15366" width="15.42578125" style="44" customWidth="1"/>
    <col min="15367" max="15367" width="15.5703125" style="44" customWidth="1"/>
    <col min="15368" max="15617" width="11.42578125" style="44"/>
    <col min="15618" max="15618" width="22.5703125" style="44" customWidth="1"/>
    <col min="15619" max="15619" width="14.7109375" style="44" customWidth="1"/>
    <col min="15620" max="15620" width="17.140625" style="44" customWidth="1"/>
    <col min="15621" max="15621" width="18.42578125" style="44" customWidth="1"/>
    <col min="15622" max="15622" width="15.42578125" style="44" customWidth="1"/>
    <col min="15623" max="15623" width="15.5703125" style="44" customWidth="1"/>
    <col min="15624" max="15873" width="11.42578125" style="44"/>
    <col min="15874" max="15874" width="22.5703125" style="44" customWidth="1"/>
    <col min="15875" max="15875" width="14.7109375" style="44" customWidth="1"/>
    <col min="15876" max="15876" width="17.140625" style="44" customWidth="1"/>
    <col min="15877" max="15877" width="18.42578125" style="44" customWidth="1"/>
    <col min="15878" max="15878" width="15.42578125" style="44" customWidth="1"/>
    <col min="15879" max="15879" width="15.5703125" style="44" customWidth="1"/>
    <col min="15880" max="16129" width="11.42578125" style="44"/>
    <col min="16130" max="16130" width="22.5703125" style="44" customWidth="1"/>
    <col min="16131" max="16131" width="14.7109375" style="44" customWidth="1"/>
    <col min="16132" max="16132" width="17.140625" style="44" customWidth="1"/>
    <col min="16133" max="16133" width="18.42578125" style="44" customWidth="1"/>
    <col min="16134" max="16134" width="15.42578125" style="44" customWidth="1"/>
    <col min="16135" max="16135" width="15.5703125" style="44" customWidth="1"/>
    <col min="16136" max="16384" width="11.42578125" style="44"/>
  </cols>
  <sheetData>
    <row r="8" spans="2:7" ht="8.25" customHeight="1" thickBot="1" x14ac:dyDescent="0.25"/>
    <row r="9" spans="2:7" ht="30" customHeight="1" thickBot="1" x14ac:dyDescent="0.25">
      <c r="B9" s="337" t="s">
        <v>185</v>
      </c>
      <c r="C9" s="341"/>
      <c r="D9" s="341"/>
      <c r="E9" s="341"/>
      <c r="F9" s="341"/>
      <c r="G9" s="342"/>
    </row>
    <row r="10" spans="2:7" x14ac:dyDescent="0.2">
      <c r="B10" s="82"/>
      <c r="C10" s="82"/>
      <c r="D10" s="82"/>
      <c r="E10" s="82"/>
      <c r="F10" s="82"/>
      <c r="G10" s="82"/>
    </row>
    <row r="11" spans="2:7" ht="30" customHeight="1" x14ac:dyDescent="0.2">
      <c r="B11" s="83" t="s">
        <v>38</v>
      </c>
      <c r="C11" s="83" t="s">
        <v>1</v>
      </c>
      <c r="D11" s="83" t="s">
        <v>2</v>
      </c>
      <c r="E11" s="83" t="s">
        <v>3</v>
      </c>
      <c r="F11" s="83" t="s">
        <v>39</v>
      </c>
      <c r="G11" s="84" t="s">
        <v>16</v>
      </c>
    </row>
    <row r="12" spans="2:7" ht="27.95" customHeight="1" x14ac:dyDescent="0.2">
      <c r="B12" s="85" t="s">
        <v>40</v>
      </c>
      <c r="C12" s="81">
        <v>7</v>
      </c>
      <c r="D12" s="81">
        <v>0</v>
      </c>
      <c r="E12" s="81">
        <v>0</v>
      </c>
      <c r="F12" s="81">
        <v>0</v>
      </c>
      <c r="G12" s="257">
        <f t="shared" ref="G12:G35" si="0">SUM(C12:F12)</f>
        <v>7</v>
      </c>
    </row>
    <row r="13" spans="2:7" ht="27.95" customHeight="1" x14ac:dyDescent="0.2">
      <c r="B13" s="85" t="s">
        <v>41</v>
      </c>
      <c r="C13" s="81">
        <v>2</v>
      </c>
      <c r="D13" s="81">
        <v>0</v>
      </c>
      <c r="E13" s="81">
        <v>0</v>
      </c>
      <c r="F13" s="81">
        <v>0</v>
      </c>
      <c r="G13" s="257">
        <f t="shared" si="0"/>
        <v>2</v>
      </c>
    </row>
    <row r="14" spans="2:7" ht="27.95" customHeight="1" x14ac:dyDescent="0.2">
      <c r="B14" s="85" t="s">
        <v>42</v>
      </c>
      <c r="C14" s="81">
        <v>4</v>
      </c>
      <c r="D14" s="81">
        <v>0</v>
      </c>
      <c r="E14" s="81">
        <v>0</v>
      </c>
      <c r="F14" s="81">
        <v>0</v>
      </c>
      <c r="G14" s="257">
        <f t="shared" si="0"/>
        <v>4</v>
      </c>
    </row>
    <row r="15" spans="2:7" ht="27.95" customHeight="1" x14ac:dyDescent="0.2">
      <c r="B15" s="85" t="s">
        <v>43</v>
      </c>
      <c r="C15" s="81">
        <v>3</v>
      </c>
      <c r="D15" s="81">
        <v>0</v>
      </c>
      <c r="E15" s="81">
        <v>0</v>
      </c>
      <c r="F15" s="81">
        <v>0</v>
      </c>
      <c r="G15" s="257">
        <f t="shared" si="0"/>
        <v>3</v>
      </c>
    </row>
    <row r="16" spans="2:7" ht="27.95" customHeight="1" x14ac:dyDescent="0.2">
      <c r="B16" s="85" t="s">
        <v>44</v>
      </c>
      <c r="C16" s="81">
        <v>3</v>
      </c>
      <c r="D16" s="81">
        <v>0</v>
      </c>
      <c r="E16" s="81">
        <v>0</v>
      </c>
      <c r="F16" s="81">
        <v>0</v>
      </c>
      <c r="G16" s="257">
        <f t="shared" si="0"/>
        <v>3</v>
      </c>
    </row>
    <row r="17" spans="2:7" ht="27.95" customHeight="1" x14ac:dyDescent="0.2">
      <c r="B17" s="85" t="s">
        <v>45</v>
      </c>
      <c r="C17" s="81">
        <v>2</v>
      </c>
      <c r="D17" s="81">
        <v>0</v>
      </c>
      <c r="E17" s="81">
        <v>0</v>
      </c>
      <c r="F17" s="81">
        <v>0</v>
      </c>
      <c r="G17" s="257">
        <f t="shared" si="0"/>
        <v>2</v>
      </c>
    </row>
    <row r="18" spans="2:7" ht="27.95" customHeight="1" x14ac:dyDescent="0.2">
      <c r="B18" s="85" t="s">
        <v>46</v>
      </c>
      <c r="C18" s="81">
        <v>5</v>
      </c>
      <c r="D18" s="81">
        <v>0</v>
      </c>
      <c r="E18" s="81">
        <v>0</v>
      </c>
      <c r="F18" s="81">
        <v>0</v>
      </c>
      <c r="G18" s="257">
        <f t="shared" si="0"/>
        <v>5</v>
      </c>
    </row>
    <row r="19" spans="2:7" ht="27.95" customHeight="1" x14ac:dyDescent="0.2">
      <c r="B19" s="85" t="s">
        <v>47</v>
      </c>
      <c r="C19" s="81">
        <v>11</v>
      </c>
      <c r="D19" s="81">
        <v>0</v>
      </c>
      <c r="E19" s="81">
        <v>1</v>
      </c>
      <c r="F19" s="81">
        <v>1</v>
      </c>
      <c r="G19" s="257">
        <f t="shared" si="0"/>
        <v>13</v>
      </c>
    </row>
    <row r="20" spans="2:7" ht="27.95" customHeight="1" x14ac:dyDescent="0.2">
      <c r="B20" s="85" t="s">
        <v>48</v>
      </c>
      <c r="C20" s="81">
        <v>21</v>
      </c>
      <c r="D20" s="81">
        <v>2</v>
      </c>
      <c r="E20" s="81">
        <v>0</v>
      </c>
      <c r="F20" s="81">
        <v>0</v>
      </c>
      <c r="G20" s="257">
        <f t="shared" si="0"/>
        <v>23</v>
      </c>
    </row>
    <row r="21" spans="2:7" ht="27.95" customHeight="1" x14ac:dyDescent="0.2">
      <c r="B21" s="85" t="s">
        <v>49</v>
      </c>
      <c r="C21" s="81">
        <v>21</v>
      </c>
      <c r="D21" s="81">
        <v>0</v>
      </c>
      <c r="E21" s="81">
        <v>0</v>
      </c>
      <c r="F21" s="81">
        <v>0</v>
      </c>
      <c r="G21" s="257">
        <f t="shared" si="0"/>
        <v>21</v>
      </c>
    </row>
    <row r="22" spans="2:7" ht="27.95" customHeight="1" x14ac:dyDescent="0.2">
      <c r="B22" s="85" t="s">
        <v>50</v>
      </c>
      <c r="C22" s="81">
        <v>15</v>
      </c>
      <c r="D22" s="81">
        <v>2</v>
      </c>
      <c r="E22" s="81">
        <v>1</v>
      </c>
      <c r="F22" s="81">
        <v>0</v>
      </c>
      <c r="G22" s="257">
        <f t="shared" si="0"/>
        <v>18</v>
      </c>
    </row>
    <row r="23" spans="2:7" ht="27.95" customHeight="1" x14ac:dyDescent="0.2">
      <c r="B23" s="85" t="s">
        <v>51</v>
      </c>
      <c r="C23" s="81">
        <v>14</v>
      </c>
      <c r="D23" s="81">
        <v>0</v>
      </c>
      <c r="E23" s="81">
        <v>0</v>
      </c>
      <c r="F23" s="81">
        <v>1</v>
      </c>
      <c r="G23" s="257">
        <f t="shared" si="0"/>
        <v>15</v>
      </c>
    </row>
    <row r="24" spans="2:7" ht="27.95" customHeight="1" x14ac:dyDescent="0.2">
      <c r="B24" s="85" t="s">
        <v>52</v>
      </c>
      <c r="C24" s="81">
        <v>12</v>
      </c>
      <c r="D24" s="81">
        <v>1</v>
      </c>
      <c r="E24" s="81">
        <v>0</v>
      </c>
      <c r="F24" s="81">
        <v>0</v>
      </c>
      <c r="G24" s="257">
        <f t="shared" si="0"/>
        <v>13</v>
      </c>
    </row>
    <row r="25" spans="2:7" ht="27.95" customHeight="1" x14ac:dyDescent="0.2">
      <c r="B25" s="85" t="s">
        <v>53</v>
      </c>
      <c r="C25" s="81">
        <v>26</v>
      </c>
      <c r="D25" s="81">
        <v>0</v>
      </c>
      <c r="E25" s="81">
        <v>3</v>
      </c>
      <c r="F25" s="81">
        <v>0</v>
      </c>
      <c r="G25" s="257">
        <f t="shared" si="0"/>
        <v>29</v>
      </c>
    </row>
    <row r="26" spans="2:7" ht="27.95" customHeight="1" x14ac:dyDescent="0.2">
      <c r="B26" s="85" t="s">
        <v>54</v>
      </c>
      <c r="C26" s="81">
        <v>21</v>
      </c>
      <c r="D26" s="81">
        <v>1</v>
      </c>
      <c r="E26" s="81">
        <v>0</v>
      </c>
      <c r="F26" s="81">
        <v>0</v>
      </c>
      <c r="G26" s="257">
        <f t="shared" si="0"/>
        <v>22</v>
      </c>
    </row>
    <row r="27" spans="2:7" ht="27.95" customHeight="1" x14ac:dyDescent="0.2">
      <c r="B27" s="85" t="s">
        <v>55</v>
      </c>
      <c r="C27" s="81">
        <v>19</v>
      </c>
      <c r="D27" s="81">
        <v>0</v>
      </c>
      <c r="E27" s="81">
        <v>0</v>
      </c>
      <c r="F27" s="81">
        <v>0</v>
      </c>
      <c r="G27" s="257">
        <f t="shared" si="0"/>
        <v>19</v>
      </c>
    </row>
    <row r="28" spans="2:7" ht="27.95" customHeight="1" x14ac:dyDescent="0.2">
      <c r="B28" s="85" t="s">
        <v>56</v>
      </c>
      <c r="C28" s="81">
        <v>22</v>
      </c>
      <c r="D28" s="81">
        <v>0</v>
      </c>
      <c r="E28" s="81">
        <v>0</v>
      </c>
      <c r="F28" s="81">
        <v>0</v>
      </c>
      <c r="G28" s="257">
        <f t="shared" si="0"/>
        <v>22</v>
      </c>
    </row>
    <row r="29" spans="2:7" ht="27.95" customHeight="1" x14ac:dyDescent="0.2">
      <c r="B29" s="85" t="s">
        <v>57</v>
      </c>
      <c r="C29" s="81">
        <v>15</v>
      </c>
      <c r="D29" s="81">
        <v>0</v>
      </c>
      <c r="E29" s="81">
        <v>1</v>
      </c>
      <c r="F29" s="81">
        <v>0</v>
      </c>
      <c r="G29" s="257">
        <f t="shared" si="0"/>
        <v>16</v>
      </c>
    </row>
    <row r="30" spans="2:7" ht="27.95" customHeight="1" x14ac:dyDescent="0.2">
      <c r="B30" s="85" t="s">
        <v>58</v>
      </c>
      <c r="C30" s="81">
        <v>20</v>
      </c>
      <c r="D30" s="81">
        <v>0</v>
      </c>
      <c r="E30" s="81">
        <v>0</v>
      </c>
      <c r="F30" s="81">
        <v>0</v>
      </c>
      <c r="G30" s="257">
        <f t="shared" si="0"/>
        <v>20</v>
      </c>
    </row>
    <row r="31" spans="2:7" ht="27.95" customHeight="1" x14ac:dyDescent="0.2">
      <c r="B31" s="85" t="s">
        <v>59</v>
      </c>
      <c r="C31" s="81">
        <v>23</v>
      </c>
      <c r="D31" s="81">
        <v>0</v>
      </c>
      <c r="E31" s="81">
        <v>0</v>
      </c>
      <c r="F31" s="81">
        <v>0</v>
      </c>
      <c r="G31" s="257">
        <f t="shared" si="0"/>
        <v>23</v>
      </c>
    </row>
    <row r="32" spans="2:7" ht="27.95" customHeight="1" x14ac:dyDescent="0.2">
      <c r="B32" s="85" t="s">
        <v>60</v>
      </c>
      <c r="C32" s="81">
        <v>12</v>
      </c>
      <c r="D32" s="81">
        <v>1</v>
      </c>
      <c r="E32" s="81">
        <v>1</v>
      </c>
      <c r="F32" s="81">
        <v>0</v>
      </c>
      <c r="G32" s="257">
        <f t="shared" si="0"/>
        <v>14</v>
      </c>
    </row>
    <row r="33" spans="2:7" ht="27.95" customHeight="1" x14ac:dyDescent="0.2">
      <c r="B33" s="85" t="s">
        <v>61</v>
      </c>
      <c r="C33" s="81">
        <v>12</v>
      </c>
      <c r="D33" s="81">
        <v>0</v>
      </c>
      <c r="E33" s="81">
        <v>0</v>
      </c>
      <c r="F33" s="81">
        <v>0</v>
      </c>
      <c r="G33" s="257">
        <f t="shared" si="0"/>
        <v>12</v>
      </c>
    </row>
    <row r="34" spans="2:7" ht="27.95" customHeight="1" x14ac:dyDescent="0.2">
      <c r="B34" s="85" t="s">
        <v>62</v>
      </c>
      <c r="C34" s="81">
        <v>15</v>
      </c>
      <c r="D34" s="81">
        <v>0</v>
      </c>
      <c r="E34" s="81">
        <v>0</v>
      </c>
      <c r="F34" s="81">
        <v>0</v>
      </c>
      <c r="G34" s="257">
        <f t="shared" si="0"/>
        <v>15</v>
      </c>
    </row>
    <row r="35" spans="2:7" ht="27.95" customHeight="1" x14ac:dyDescent="0.2">
      <c r="B35" s="86" t="s">
        <v>63</v>
      </c>
      <c r="C35" s="81">
        <v>10</v>
      </c>
      <c r="D35" s="81">
        <v>0</v>
      </c>
      <c r="E35" s="81">
        <v>1</v>
      </c>
      <c r="F35" s="81">
        <v>0</v>
      </c>
      <c r="G35" s="257">
        <f t="shared" si="0"/>
        <v>11</v>
      </c>
    </row>
    <row r="36" spans="2:7" s="92" customFormat="1" ht="5.25" customHeight="1" thickBot="1" x14ac:dyDescent="0.25">
      <c r="B36" s="78"/>
      <c r="C36" s="79"/>
      <c r="D36" s="79"/>
      <c r="E36" s="79"/>
      <c r="F36" s="79"/>
      <c r="G36" s="80" t="s">
        <v>64</v>
      </c>
    </row>
    <row r="37" spans="2:7" ht="27.95" customHeight="1" thickTop="1" x14ac:dyDescent="0.2">
      <c r="B37" s="87" t="s">
        <v>5</v>
      </c>
      <c r="C37" s="88">
        <f>SUM(C12:C36)</f>
        <v>315</v>
      </c>
      <c r="D37" s="88">
        <f>SUM(D12:D36)</f>
        <v>7</v>
      </c>
      <c r="E37" s="88">
        <f>SUM(E12:E36)</f>
        <v>8</v>
      </c>
      <c r="F37" s="88">
        <f>SUM(F12:F35)</f>
        <v>2</v>
      </c>
      <c r="G37" s="89">
        <f>SUM(C37:F37)</f>
        <v>332</v>
      </c>
    </row>
    <row r="38" spans="2:7" ht="27.95" customHeight="1" x14ac:dyDescent="0.2">
      <c r="B38" s="53"/>
      <c r="C38" s="54"/>
      <c r="D38" s="54"/>
      <c r="E38" s="54"/>
      <c r="F38" s="54"/>
      <c r="G38" s="56"/>
    </row>
    <row r="39" spans="2:7" ht="27.95" customHeight="1" x14ac:dyDescent="0.2">
      <c r="B39" s="55"/>
      <c r="C39" s="56"/>
      <c r="D39" s="56"/>
      <c r="E39" s="56"/>
      <c r="F39" s="56"/>
      <c r="G39" s="56"/>
    </row>
    <row r="40" spans="2:7" ht="8.25" customHeight="1" x14ac:dyDescent="0.2">
      <c r="B40" s="53"/>
      <c r="C40" s="53"/>
      <c r="D40" s="53"/>
      <c r="E40" s="54"/>
      <c r="F40" s="54"/>
      <c r="G40" s="56"/>
    </row>
    <row r="41" spans="2:7" ht="23.25" customHeight="1" x14ac:dyDescent="0.2">
      <c r="B41" s="55"/>
      <c r="C41" s="56"/>
      <c r="D41" s="56"/>
      <c r="E41" s="56"/>
      <c r="F41" s="56"/>
      <c r="G41" s="56"/>
    </row>
    <row r="42" spans="2:7" ht="30.95" customHeight="1" x14ac:dyDescent="0.2">
      <c r="B42" s="55"/>
      <c r="C42" s="56"/>
      <c r="D42" s="56"/>
      <c r="E42" s="56"/>
      <c r="F42" s="56"/>
      <c r="G42" s="56"/>
    </row>
    <row r="43" spans="2:7" ht="30.95" customHeight="1" x14ac:dyDescent="0.2">
      <c r="B43" s="57"/>
      <c r="C43" s="56"/>
      <c r="D43" s="56"/>
      <c r="E43" s="56"/>
      <c r="F43" s="56"/>
      <c r="G43" s="56"/>
    </row>
    <row r="44" spans="2:7" ht="30.95" customHeight="1" x14ac:dyDescent="0.2">
      <c r="B44" s="58"/>
      <c r="C44" s="58"/>
      <c r="D44" s="58"/>
      <c r="E44" s="58"/>
      <c r="F44" s="58"/>
      <c r="G44" s="56"/>
    </row>
    <row r="45" spans="2:7" ht="30.95" customHeight="1" x14ac:dyDescent="0.2">
      <c r="B45" s="58"/>
      <c r="C45" s="58"/>
      <c r="D45" s="58"/>
      <c r="E45" s="58"/>
      <c r="F45" s="58"/>
      <c r="G45" s="56"/>
    </row>
    <row r="46" spans="2:7" ht="30.95" customHeight="1" x14ac:dyDescent="0.2">
      <c r="B46" s="59"/>
      <c r="C46" s="59"/>
      <c r="D46" s="59"/>
      <c r="E46" s="59"/>
      <c r="F46" s="59"/>
      <c r="G46" s="56"/>
    </row>
    <row r="47" spans="2:7" ht="30.95" customHeight="1" x14ac:dyDescent="0.2">
      <c r="B47" s="60"/>
      <c r="C47" s="60"/>
      <c r="D47" s="60"/>
      <c r="E47" s="60"/>
      <c r="F47" s="60"/>
      <c r="G47" s="56"/>
    </row>
    <row r="48" spans="2:7" ht="30.95" customHeight="1" x14ac:dyDescent="0.2">
      <c r="B48" s="61"/>
      <c r="C48" s="61"/>
      <c r="D48" s="61"/>
      <c r="E48" s="61"/>
      <c r="F48" s="61"/>
      <c r="G48" s="56"/>
    </row>
    <row r="49" spans="2:7" ht="30.95" customHeight="1" x14ac:dyDescent="0.2">
      <c r="B49" s="55"/>
      <c r="C49" s="56"/>
      <c r="D49" s="56"/>
      <c r="E49" s="56"/>
      <c r="F49" s="56"/>
      <c r="G49" s="56"/>
    </row>
    <row r="50" spans="2:7" ht="30.95" customHeight="1" x14ac:dyDescent="0.2">
      <c r="B50" s="55"/>
      <c r="C50" s="56"/>
      <c r="D50" s="56"/>
      <c r="E50" s="56"/>
      <c r="F50" s="56"/>
      <c r="G50" s="56"/>
    </row>
    <row r="51" spans="2:7" ht="30.95" customHeight="1" x14ac:dyDescent="0.2">
      <c r="B51" s="55"/>
      <c r="C51" s="56"/>
      <c r="D51" s="56"/>
      <c r="E51" s="56"/>
      <c r="F51" s="56"/>
      <c r="G51" s="56"/>
    </row>
    <row r="52" spans="2:7" ht="30.95" customHeight="1" x14ac:dyDescent="0.2">
      <c r="B52" s="55"/>
      <c r="C52" s="56"/>
      <c r="D52" s="56"/>
      <c r="E52" s="56"/>
      <c r="F52" s="56"/>
      <c r="G52" s="56"/>
    </row>
    <row r="53" spans="2:7" ht="30.95" customHeight="1" x14ac:dyDescent="0.2">
      <c r="B53" s="55"/>
      <c r="C53" s="56"/>
      <c r="D53" s="56"/>
      <c r="E53" s="56"/>
      <c r="F53" s="56"/>
      <c r="G53" s="56"/>
    </row>
    <row r="54" spans="2:7" ht="30.95" customHeight="1" x14ac:dyDescent="0.2">
      <c r="B54" s="62"/>
      <c r="C54" s="54"/>
      <c r="D54" s="54"/>
      <c r="E54" s="54"/>
      <c r="F54" s="54"/>
      <c r="G54" s="56"/>
    </row>
    <row r="55" spans="2:7" ht="30.95" customHeight="1" x14ac:dyDescent="0.2">
      <c r="B55" s="55"/>
      <c r="C55" s="56"/>
      <c r="D55" s="56"/>
      <c r="E55" s="56"/>
      <c r="F55" s="56"/>
      <c r="G55" s="56"/>
    </row>
    <row r="56" spans="2:7" ht="30.95" customHeight="1" x14ac:dyDescent="0.2">
      <c r="B56" s="55"/>
      <c r="C56" s="56"/>
      <c r="D56" s="56"/>
      <c r="E56" s="56"/>
      <c r="F56" s="56"/>
      <c r="G56" s="56"/>
    </row>
    <row r="57" spans="2:7" ht="30.95" customHeight="1" x14ac:dyDescent="0.2">
      <c r="B57" s="57"/>
      <c r="C57" s="56"/>
      <c r="D57" s="56"/>
      <c r="E57" s="56"/>
      <c r="F57" s="56"/>
      <c r="G57" s="56"/>
    </row>
    <row r="58" spans="2:7" ht="15" x14ac:dyDescent="0.2">
      <c r="B58" s="90"/>
      <c r="C58" s="90"/>
      <c r="D58" s="90"/>
      <c r="E58" s="90"/>
      <c r="F58" s="90"/>
      <c r="G58" s="56"/>
    </row>
    <row r="59" spans="2:7" ht="15" x14ac:dyDescent="0.2">
      <c r="B59" s="90"/>
      <c r="C59" s="90"/>
      <c r="D59" s="90"/>
      <c r="E59" s="90"/>
      <c r="F59" s="90"/>
      <c r="G59" s="56"/>
    </row>
    <row r="60" spans="2:7" ht="15" x14ac:dyDescent="0.2">
      <c r="B60" s="90"/>
      <c r="C60" s="90"/>
      <c r="D60" s="90"/>
      <c r="E60" s="90"/>
      <c r="F60" s="90"/>
      <c r="G60" s="56"/>
    </row>
    <row r="61" spans="2:7" ht="15" x14ac:dyDescent="0.2">
      <c r="B61" s="90"/>
      <c r="C61" s="90"/>
      <c r="D61" s="90"/>
      <c r="E61" s="90"/>
      <c r="F61" s="90"/>
      <c r="G61" s="56"/>
    </row>
    <row r="62" spans="2:7" ht="15" x14ac:dyDescent="0.2">
      <c r="B62" s="90"/>
      <c r="C62" s="90"/>
      <c r="D62" s="90"/>
      <c r="E62" s="90"/>
      <c r="F62" s="90"/>
      <c r="G62" s="56"/>
    </row>
    <row r="63" spans="2:7" ht="15" x14ac:dyDescent="0.2">
      <c r="B63" s="90"/>
      <c r="C63" s="90"/>
      <c r="D63" s="90"/>
      <c r="E63" s="90"/>
      <c r="F63" s="90"/>
      <c r="G63" s="56"/>
    </row>
    <row r="64" spans="2:7" ht="15" x14ac:dyDescent="0.2">
      <c r="B64" s="90"/>
      <c r="C64" s="90"/>
      <c r="D64" s="90"/>
      <c r="E64" s="90"/>
      <c r="F64" s="90"/>
      <c r="G64" s="56"/>
    </row>
    <row r="65" spans="2:7" ht="15" x14ac:dyDescent="0.2">
      <c r="B65" s="90"/>
      <c r="C65" s="90"/>
      <c r="D65" s="90"/>
      <c r="E65" s="90"/>
      <c r="F65" s="90"/>
      <c r="G65" s="56"/>
    </row>
    <row r="66" spans="2:7" ht="15" x14ac:dyDescent="0.2">
      <c r="B66" s="90"/>
      <c r="C66" s="90"/>
      <c r="D66" s="90"/>
      <c r="E66" s="90"/>
      <c r="F66" s="90"/>
      <c r="G66" s="56"/>
    </row>
    <row r="67" spans="2:7" ht="15" x14ac:dyDescent="0.2">
      <c r="B67" s="90"/>
      <c r="C67" s="90"/>
      <c r="D67" s="90"/>
      <c r="E67" s="90"/>
      <c r="F67" s="90"/>
      <c r="G67" s="56"/>
    </row>
    <row r="68" spans="2:7" ht="15" x14ac:dyDescent="0.2">
      <c r="B68" s="90"/>
      <c r="C68" s="90"/>
      <c r="D68" s="90"/>
      <c r="E68" s="90"/>
      <c r="F68" s="90"/>
      <c r="G68" s="56"/>
    </row>
    <row r="69" spans="2:7" ht="15" x14ac:dyDescent="0.2">
      <c r="B69" s="90"/>
      <c r="C69" s="90"/>
      <c r="D69" s="90"/>
      <c r="E69" s="90"/>
      <c r="F69" s="90"/>
      <c r="G69" s="56"/>
    </row>
    <row r="70" spans="2:7" ht="15" x14ac:dyDescent="0.2">
      <c r="B70" s="90"/>
      <c r="C70" s="90"/>
      <c r="D70" s="90"/>
      <c r="E70" s="90"/>
      <c r="F70" s="90"/>
      <c r="G70" s="56"/>
    </row>
    <row r="71" spans="2:7" ht="15" x14ac:dyDescent="0.2">
      <c r="B71" s="90"/>
      <c r="C71" s="90"/>
      <c r="D71" s="90"/>
      <c r="E71" s="90"/>
      <c r="F71" s="90"/>
      <c r="G71" s="56"/>
    </row>
    <row r="72" spans="2:7" ht="15" x14ac:dyDescent="0.2">
      <c r="B72" s="90"/>
      <c r="C72" s="90"/>
      <c r="D72" s="90"/>
      <c r="E72" s="90"/>
      <c r="F72" s="90"/>
      <c r="G72" s="56"/>
    </row>
    <row r="73" spans="2:7" ht="15" x14ac:dyDescent="0.2">
      <c r="B73" s="90"/>
      <c r="C73" s="90"/>
      <c r="D73" s="90"/>
      <c r="E73" s="90"/>
      <c r="F73" s="90"/>
      <c r="G73" s="56"/>
    </row>
    <row r="74" spans="2:7" ht="15" x14ac:dyDescent="0.2">
      <c r="B74" s="90"/>
      <c r="C74" s="90"/>
      <c r="D74" s="90"/>
      <c r="E74" s="90"/>
      <c r="F74" s="90"/>
      <c r="G74" s="56"/>
    </row>
    <row r="75" spans="2:7" ht="15" x14ac:dyDescent="0.2">
      <c r="B75" s="90"/>
      <c r="C75" s="90"/>
      <c r="D75" s="90"/>
      <c r="E75" s="90"/>
      <c r="F75" s="90"/>
      <c r="G75" s="56"/>
    </row>
    <row r="76" spans="2:7" ht="15" x14ac:dyDescent="0.2">
      <c r="B76" s="90"/>
      <c r="C76" s="90"/>
      <c r="D76" s="90"/>
      <c r="E76" s="90"/>
      <c r="F76" s="90"/>
      <c r="G76" s="56"/>
    </row>
    <row r="77" spans="2:7" ht="15" x14ac:dyDescent="0.2">
      <c r="B77" s="90"/>
      <c r="C77" s="90"/>
      <c r="D77" s="90"/>
      <c r="E77" s="90"/>
      <c r="F77" s="90"/>
      <c r="G77" s="56"/>
    </row>
    <row r="78" spans="2:7" ht="15" x14ac:dyDescent="0.2">
      <c r="B78" s="90"/>
      <c r="C78" s="90"/>
      <c r="D78" s="90"/>
      <c r="E78" s="90"/>
      <c r="F78" s="90"/>
      <c r="G78" s="56"/>
    </row>
    <row r="79" spans="2:7" ht="15" x14ac:dyDescent="0.2">
      <c r="B79" s="90"/>
      <c r="C79" s="90"/>
      <c r="D79" s="90"/>
      <c r="E79" s="90"/>
      <c r="F79" s="90"/>
      <c r="G79" s="56"/>
    </row>
    <row r="80" spans="2:7" ht="15" x14ac:dyDescent="0.2">
      <c r="B80" s="90"/>
      <c r="C80" s="90"/>
      <c r="D80" s="90"/>
      <c r="E80" s="90"/>
      <c r="F80" s="90"/>
      <c r="G80" s="56"/>
    </row>
    <row r="81" spans="2:7" ht="15" x14ac:dyDescent="0.2">
      <c r="B81" s="90"/>
      <c r="C81" s="90"/>
      <c r="D81" s="90"/>
      <c r="E81" s="90"/>
      <c r="F81" s="90"/>
      <c r="G81" s="56"/>
    </row>
    <row r="82" spans="2:7" ht="15" x14ac:dyDescent="0.2">
      <c r="B82" s="90"/>
      <c r="C82" s="90"/>
      <c r="D82" s="90"/>
      <c r="E82" s="90"/>
      <c r="F82" s="90"/>
      <c r="G82" s="56"/>
    </row>
    <row r="83" spans="2:7" ht="15" x14ac:dyDescent="0.2">
      <c r="B83" s="90"/>
      <c r="C83" s="90"/>
      <c r="D83" s="90"/>
      <c r="E83" s="90"/>
      <c r="F83" s="90"/>
      <c r="G83" s="56"/>
    </row>
    <row r="84" spans="2:7" ht="15" x14ac:dyDescent="0.2">
      <c r="B84" s="90"/>
      <c r="C84" s="90"/>
      <c r="D84" s="90"/>
      <c r="E84" s="90"/>
      <c r="F84" s="90"/>
      <c r="G84" s="56"/>
    </row>
    <row r="85" spans="2:7" ht="15" x14ac:dyDescent="0.2">
      <c r="B85" s="90"/>
      <c r="C85" s="90"/>
      <c r="D85" s="90"/>
      <c r="E85" s="90"/>
      <c r="F85" s="90"/>
      <c r="G85" s="56"/>
    </row>
    <row r="86" spans="2:7" ht="15.75" x14ac:dyDescent="0.2">
      <c r="B86" s="90"/>
      <c r="C86" s="90"/>
      <c r="D86" s="90"/>
      <c r="E86" s="90"/>
      <c r="F86" s="90"/>
      <c r="G86" s="91"/>
    </row>
    <row r="87" spans="2:7" ht="15.75" x14ac:dyDescent="0.2">
      <c r="B87" s="90"/>
      <c r="C87" s="90"/>
      <c r="D87" s="90"/>
      <c r="E87" s="90"/>
      <c r="F87" s="90"/>
      <c r="G87" s="54"/>
    </row>
    <row r="88" spans="2:7" ht="15" x14ac:dyDescent="0.2">
      <c r="B88" s="90"/>
      <c r="C88" s="90"/>
      <c r="D88" s="90"/>
      <c r="E88" s="90"/>
      <c r="F88" s="90"/>
      <c r="G88" s="56"/>
    </row>
    <row r="89" spans="2:7" ht="15.75" x14ac:dyDescent="0.2">
      <c r="B89" s="90"/>
      <c r="C89" s="90"/>
      <c r="D89" s="90"/>
      <c r="E89" s="90"/>
      <c r="F89" s="90"/>
      <c r="G89" s="54"/>
    </row>
    <row r="90" spans="2:7" ht="15" x14ac:dyDescent="0.2">
      <c r="B90" s="90"/>
      <c r="C90" s="90"/>
      <c r="D90" s="90"/>
      <c r="E90" s="90"/>
      <c r="F90" s="90"/>
      <c r="G90" s="56"/>
    </row>
    <row r="91" spans="2:7" ht="15" x14ac:dyDescent="0.2">
      <c r="B91" s="90"/>
      <c r="C91" s="90"/>
      <c r="D91" s="90"/>
      <c r="E91" s="90"/>
      <c r="F91" s="90"/>
      <c r="G91" s="56"/>
    </row>
    <row r="92" spans="2:7" ht="15" x14ac:dyDescent="0.2">
      <c r="B92" s="90"/>
      <c r="C92" s="90"/>
      <c r="D92" s="90"/>
      <c r="E92" s="90"/>
      <c r="F92" s="90"/>
      <c r="G92" s="56"/>
    </row>
    <row r="93" spans="2:7" x14ac:dyDescent="0.2">
      <c r="B93" s="90"/>
      <c r="C93" s="90"/>
      <c r="D93" s="90"/>
      <c r="E93" s="90"/>
      <c r="F93" s="90"/>
      <c r="G93" s="58"/>
    </row>
    <row r="94" spans="2:7" x14ac:dyDescent="0.2">
      <c r="B94" s="90"/>
      <c r="C94" s="90"/>
      <c r="D94" s="90"/>
      <c r="E94" s="90"/>
      <c r="F94" s="90"/>
      <c r="G94" s="58"/>
    </row>
    <row r="95" spans="2:7" ht="15.75" x14ac:dyDescent="0.2">
      <c r="B95" s="90"/>
      <c r="C95" s="90"/>
      <c r="D95" s="90"/>
      <c r="E95" s="90"/>
      <c r="F95" s="90"/>
      <c r="G95" s="59"/>
    </row>
    <row r="96" spans="2:7" x14ac:dyDescent="0.2">
      <c r="B96" s="90"/>
      <c r="C96" s="90"/>
      <c r="D96" s="90"/>
      <c r="E96" s="90"/>
      <c r="F96" s="90"/>
      <c r="G96" s="60"/>
    </row>
    <row r="97" spans="2:7" ht="15" x14ac:dyDescent="0.2">
      <c r="B97" s="90"/>
      <c r="C97" s="90"/>
      <c r="D97" s="90"/>
      <c r="E97" s="90"/>
      <c r="F97" s="90"/>
      <c r="G97" s="61"/>
    </row>
    <row r="98" spans="2:7" ht="15" x14ac:dyDescent="0.2">
      <c r="B98" s="90"/>
      <c r="C98" s="90"/>
      <c r="D98" s="90"/>
      <c r="E98" s="90"/>
      <c r="F98" s="90"/>
      <c r="G98" s="56"/>
    </row>
    <row r="99" spans="2:7" ht="15" x14ac:dyDescent="0.2">
      <c r="G99" s="56"/>
    </row>
    <row r="100" spans="2:7" ht="15" x14ac:dyDescent="0.2">
      <c r="G100" s="56"/>
    </row>
    <row r="101" spans="2:7" ht="15" x14ac:dyDescent="0.2">
      <c r="G101" s="56"/>
    </row>
    <row r="102" spans="2:7" ht="15" x14ac:dyDescent="0.2">
      <c r="G102" s="56"/>
    </row>
    <row r="103" spans="2:7" ht="15.75" x14ac:dyDescent="0.2">
      <c r="G103" s="54"/>
    </row>
    <row r="104" spans="2:7" ht="15" x14ac:dyDescent="0.2">
      <c r="G104" s="56"/>
    </row>
    <row r="105" spans="2:7" ht="15" x14ac:dyDescent="0.2">
      <c r="G105" s="56"/>
    </row>
    <row r="106" spans="2:7" ht="15" x14ac:dyDescent="0.2">
      <c r="G106" s="56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topLeftCell="A70" workbookViewId="0">
      <selection activeCell="M50" activeCellId="1" sqref="B35 M50"/>
    </sheetView>
  </sheetViews>
  <sheetFormatPr baseColWidth="10" defaultRowHeight="12.75" x14ac:dyDescent="0.2"/>
  <cols>
    <col min="1" max="1" width="2.5703125" style="44" customWidth="1"/>
    <col min="2" max="2" width="20.7109375" style="44" customWidth="1"/>
    <col min="3" max="3" width="15" style="44" customWidth="1"/>
    <col min="4" max="4" width="18.85546875" style="44" customWidth="1"/>
    <col min="5" max="5" width="19.42578125" style="44" customWidth="1"/>
    <col min="6" max="6" width="21.85546875" style="44" customWidth="1"/>
    <col min="7" max="7" width="15.5703125" style="44" customWidth="1"/>
    <col min="8" max="257" width="11.42578125" style="44"/>
    <col min="258" max="258" width="22.5703125" style="44" customWidth="1"/>
    <col min="259" max="259" width="14.7109375" style="44" customWidth="1"/>
    <col min="260" max="260" width="17.140625" style="44" customWidth="1"/>
    <col min="261" max="261" width="18.42578125" style="44" customWidth="1"/>
    <col min="262" max="262" width="15.42578125" style="44" customWidth="1"/>
    <col min="263" max="263" width="15.5703125" style="44" customWidth="1"/>
    <col min="264" max="513" width="11.42578125" style="44"/>
    <col min="514" max="514" width="22.5703125" style="44" customWidth="1"/>
    <col min="515" max="515" width="14.7109375" style="44" customWidth="1"/>
    <col min="516" max="516" width="17.140625" style="44" customWidth="1"/>
    <col min="517" max="517" width="18.42578125" style="44" customWidth="1"/>
    <col min="518" max="518" width="15.42578125" style="44" customWidth="1"/>
    <col min="519" max="519" width="15.5703125" style="44" customWidth="1"/>
    <col min="520" max="769" width="11.42578125" style="44"/>
    <col min="770" max="770" width="22.5703125" style="44" customWidth="1"/>
    <col min="771" max="771" width="14.7109375" style="44" customWidth="1"/>
    <col min="772" max="772" width="17.140625" style="44" customWidth="1"/>
    <col min="773" max="773" width="18.42578125" style="44" customWidth="1"/>
    <col min="774" max="774" width="15.42578125" style="44" customWidth="1"/>
    <col min="775" max="775" width="15.5703125" style="44" customWidth="1"/>
    <col min="776" max="1025" width="11.42578125" style="44"/>
    <col min="1026" max="1026" width="22.5703125" style="44" customWidth="1"/>
    <col min="1027" max="1027" width="14.7109375" style="44" customWidth="1"/>
    <col min="1028" max="1028" width="17.140625" style="44" customWidth="1"/>
    <col min="1029" max="1029" width="18.42578125" style="44" customWidth="1"/>
    <col min="1030" max="1030" width="15.42578125" style="44" customWidth="1"/>
    <col min="1031" max="1031" width="15.5703125" style="44" customWidth="1"/>
    <col min="1032" max="1281" width="11.42578125" style="44"/>
    <col min="1282" max="1282" width="22.5703125" style="44" customWidth="1"/>
    <col min="1283" max="1283" width="14.7109375" style="44" customWidth="1"/>
    <col min="1284" max="1284" width="17.140625" style="44" customWidth="1"/>
    <col min="1285" max="1285" width="18.42578125" style="44" customWidth="1"/>
    <col min="1286" max="1286" width="15.42578125" style="44" customWidth="1"/>
    <col min="1287" max="1287" width="15.5703125" style="44" customWidth="1"/>
    <col min="1288" max="1537" width="11.42578125" style="44"/>
    <col min="1538" max="1538" width="22.5703125" style="44" customWidth="1"/>
    <col min="1539" max="1539" width="14.7109375" style="44" customWidth="1"/>
    <col min="1540" max="1540" width="17.140625" style="44" customWidth="1"/>
    <col min="1541" max="1541" width="18.42578125" style="44" customWidth="1"/>
    <col min="1542" max="1542" width="15.42578125" style="44" customWidth="1"/>
    <col min="1543" max="1543" width="15.5703125" style="44" customWidth="1"/>
    <col min="1544" max="1793" width="11.42578125" style="44"/>
    <col min="1794" max="1794" width="22.5703125" style="44" customWidth="1"/>
    <col min="1795" max="1795" width="14.7109375" style="44" customWidth="1"/>
    <col min="1796" max="1796" width="17.140625" style="44" customWidth="1"/>
    <col min="1797" max="1797" width="18.42578125" style="44" customWidth="1"/>
    <col min="1798" max="1798" width="15.42578125" style="44" customWidth="1"/>
    <col min="1799" max="1799" width="15.5703125" style="44" customWidth="1"/>
    <col min="1800" max="2049" width="11.42578125" style="44"/>
    <col min="2050" max="2050" width="22.5703125" style="44" customWidth="1"/>
    <col min="2051" max="2051" width="14.7109375" style="44" customWidth="1"/>
    <col min="2052" max="2052" width="17.140625" style="44" customWidth="1"/>
    <col min="2053" max="2053" width="18.42578125" style="44" customWidth="1"/>
    <col min="2054" max="2054" width="15.42578125" style="44" customWidth="1"/>
    <col min="2055" max="2055" width="15.5703125" style="44" customWidth="1"/>
    <col min="2056" max="2305" width="11.42578125" style="44"/>
    <col min="2306" max="2306" width="22.5703125" style="44" customWidth="1"/>
    <col min="2307" max="2307" width="14.7109375" style="44" customWidth="1"/>
    <col min="2308" max="2308" width="17.140625" style="44" customWidth="1"/>
    <col min="2309" max="2309" width="18.42578125" style="44" customWidth="1"/>
    <col min="2310" max="2310" width="15.42578125" style="44" customWidth="1"/>
    <col min="2311" max="2311" width="15.5703125" style="44" customWidth="1"/>
    <col min="2312" max="2561" width="11.42578125" style="44"/>
    <col min="2562" max="2562" width="22.5703125" style="44" customWidth="1"/>
    <col min="2563" max="2563" width="14.7109375" style="44" customWidth="1"/>
    <col min="2564" max="2564" width="17.140625" style="44" customWidth="1"/>
    <col min="2565" max="2565" width="18.42578125" style="44" customWidth="1"/>
    <col min="2566" max="2566" width="15.42578125" style="44" customWidth="1"/>
    <col min="2567" max="2567" width="15.5703125" style="44" customWidth="1"/>
    <col min="2568" max="2817" width="11.42578125" style="44"/>
    <col min="2818" max="2818" width="22.5703125" style="44" customWidth="1"/>
    <col min="2819" max="2819" width="14.7109375" style="44" customWidth="1"/>
    <col min="2820" max="2820" width="17.140625" style="44" customWidth="1"/>
    <col min="2821" max="2821" width="18.42578125" style="44" customWidth="1"/>
    <col min="2822" max="2822" width="15.42578125" style="44" customWidth="1"/>
    <col min="2823" max="2823" width="15.5703125" style="44" customWidth="1"/>
    <col min="2824" max="3073" width="11.42578125" style="44"/>
    <col min="3074" max="3074" width="22.5703125" style="44" customWidth="1"/>
    <col min="3075" max="3075" width="14.7109375" style="44" customWidth="1"/>
    <col min="3076" max="3076" width="17.140625" style="44" customWidth="1"/>
    <col min="3077" max="3077" width="18.42578125" style="44" customWidth="1"/>
    <col min="3078" max="3078" width="15.42578125" style="44" customWidth="1"/>
    <col min="3079" max="3079" width="15.5703125" style="44" customWidth="1"/>
    <col min="3080" max="3329" width="11.42578125" style="44"/>
    <col min="3330" max="3330" width="22.5703125" style="44" customWidth="1"/>
    <col min="3331" max="3331" width="14.7109375" style="44" customWidth="1"/>
    <col min="3332" max="3332" width="17.140625" style="44" customWidth="1"/>
    <col min="3333" max="3333" width="18.42578125" style="44" customWidth="1"/>
    <col min="3334" max="3334" width="15.42578125" style="44" customWidth="1"/>
    <col min="3335" max="3335" width="15.5703125" style="44" customWidth="1"/>
    <col min="3336" max="3585" width="11.42578125" style="44"/>
    <col min="3586" max="3586" width="22.5703125" style="44" customWidth="1"/>
    <col min="3587" max="3587" width="14.7109375" style="44" customWidth="1"/>
    <col min="3588" max="3588" width="17.140625" style="44" customWidth="1"/>
    <col min="3589" max="3589" width="18.42578125" style="44" customWidth="1"/>
    <col min="3590" max="3590" width="15.42578125" style="44" customWidth="1"/>
    <col min="3591" max="3591" width="15.5703125" style="44" customWidth="1"/>
    <col min="3592" max="3841" width="11.42578125" style="44"/>
    <col min="3842" max="3842" width="22.5703125" style="44" customWidth="1"/>
    <col min="3843" max="3843" width="14.7109375" style="44" customWidth="1"/>
    <col min="3844" max="3844" width="17.140625" style="44" customWidth="1"/>
    <col min="3845" max="3845" width="18.42578125" style="44" customWidth="1"/>
    <col min="3846" max="3846" width="15.42578125" style="44" customWidth="1"/>
    <col min="3847" max="3847" width="15.5703125" style="44" customWidth="1"/>
    <col min="3848" max="4097" width="11.42578125" style="44"/>
    <col min="4098" max="4098" width="22.5703125" style="44" customWidth="1"/>
    <col min="4099" max="4099" width="14.7109375" style="44" customWidth="1"/>
    <col min="4100" max="4100" width="17.140625" style="44" customWidth="1"/>
    <col min="4101" max="4101" width="18.42578125" style="44" customWidth="1"/>
    <col min="4102" max="4102" width="15.42578125" style="44" customWidth="1"/>
    <col min="4103" max="4103" width="15.5703125" style="44" customWidth="1"/>
    <col min="4104" max="4353" width="11.42578125" style="44"/>
    <col min="4354" max="4354" width="22.5703125" style="44" customWidth="1"/>
    <col min="4355" max="4355" width="14.7109375" style="44" customWidth="1"/>
    <col min="4356" max="4356" width="17.140625" style="44" customWidth="1"/>
    <col min="4357" max="4357" width="18.42578125" style="44" customWidth="1"/>
    <col min="4358" max="4358" width="15.42578125" style="44" customWidth="1"/>
    <col min="4359" max="4359" width="15.5703125" style="44" customWidth="1"/>
    <col min="4360" max="4609" width="11.42578125" style="44"/>
    <col min="4610" max="4610" width="22.5703125" style="44" customWidth="1"/>
    <col min="4611" max="4611" width="14.7109375" style="44" customWidth="1"/>
    <col min="4612" max="4612" width="17.140625" style="44" customWidth="1"/>
    <col min="4613" max="4613" width="18.42578125" style="44" customWidth="1"/>
    <col min="4614" max="4614" width="15.42578125" style="44" customWidth="1"/>
    <col min="4615" max="4615" width="15.5703125" style="44" customWidth="1"/>
    <col min="4616" max="4865" width="11.42578125" style="44"/>
    <col min="4866" max="4866" width="22.5703125" style="44" customWidth="1"/>
    <col min="4867" max="4867" width="14.7109375" style="44" customWidth="1"/>
    <col min="4868" max="4868" width="17.140625" style="44" customWidth="1"/>
    <col min="4869" max="4869" width="18.42578125" style="44" customWidth="1"/>
    <col min="4870" max="4870" width="15.42578125" style="44" customWidth="1"/>
    <col min="4871" max="4871" width="15.5703125" style="44" customWidth="1"/>
    <col min="4872" max="5121" width="11.42578125" style="44"/>
    <col min="5122" max="5122" width="22.5703125" style="44" customWidth="1"/>
    <col min="5123" max="5123" width="14.7109375" style="44" customWidth="1"/>
    <col min="5124" max="5124" width="17.140625" style="44" customWidth="1"/>
    <col min="5125" max="5125" width="18.42578125" style="44" customWidth="1"/>
    <col min="5126" max="5126" width="15.42578125" style="44" customWidth="1"/>
    <col min="5127" max="5127" width="15.5703125" style="44" customWidth="1"/>
    <col min="5128" max="5377" width="11.42578125" style="44"/>
    <col min="5378" max="5378" width="22.5703125" style="44" customWidth="1"/>
    <col min="5379" max="5379" width="14.7109375" style="44" customWidth="1"/>
    <col min="5380" max="5380" width="17.140625" style="44" customWidth="1"/>
    <col min="5381" max="5381" width="18.42578125" style="44" customWidth="1"/>
    <col min="5382" max="5382" width="15.42578125" style="44" customWidth="1"/>
    <col min="5383" max="5383" width="15.5703125" style="44" customWidth="1"/>
    <col min="5384" max="5633" width="11.42578125" style="44"/>
    <col min="5634" max="5634" width="22.5703125" style="44" customWidth="1"/>
    <col min="5635" max="5635" width="14.7109375" style="44" customWidth="1"/>
    <col min="5636" max="5636" width="17.140625" style="44" customWidth="1"/>
    <col min="5637" max="5637" width="18.42578125" style="44" customWidth="1"/>
    <col min="5638" max="5638" width="15.42578125" style="44" customWidth="1"/>
    <col min="5639" max="5639" width="15.5703125" style="44" customWidth="1"/>
    <col min="5640" max="5889" width="11.42578125" style="44"/>
    <col min="5890" max="5890" width="22.5703125" style="44" customWidth="1"/>
    <col min="5891" max="5891" width="14.7109375" style="44" customWidth="1"/>
    <col min="5892" max="5892" width="17.140625" style="44" customWidth="1"/>
    <col min="5893" max="5893" width="18.42578125" style="44" customWidth="1"/>
    <col min="5894" max="5894" width="15.42578125" style="44" customWidth="1"/>
    <col min="5895" max="5895" width="15.5703125" style="44" customWidth="1"/>
    <col min="5896" max="6145" width="11.42578125" style="44"/>
    <col min="6146" max="6146" width="22.5703125" style="44" customWidth="1"/>
    <col min="6147" max="6147" width="14.7109375" style="44" customWidth="1"/>
    <col min="6148" max="6148" width="17.140625" style="44" customWidth="1"/>
    <col min="6149" max="6149" width="18.42578125" style="44" customWidth="1"/>
    <col min="6150" max="6150" width="15.42578125" style="44" customWidth="1"/>
    <col min="6151" max="6151" width="15.5703125" style="44" customWidth="1"/>
    <col min="6152" max="6401" width="11.42578125" style="44"/>
    <col min="6402" max="6402" width="22.5703125" style="44" customWidth="1"/>
    <col min="6403" max="6403" width="14.7109375" style="44" customWidth="1"/>
    <col min="6404" max="6404" width="17.140625" style="44" customWidth="1"/>
    <col min="6405" max="6405" width="18.42578125" style="44" customWidth="1"/>
    <col min="6406" max="6406" width="15.42578125" style="44" customWidth="1"/>
    <col min="6407" max="6407" width="15.5703125" style="44" customWidth="1"/>
    <col min="6408" max="6657" width="11.42578125" style="44"/>
    <col min="6658" max="6658" width="22.5703125" style="44" customWidth="1"/>
    <col min="6659" max="6659" width="14.7109375" style="44" customWidth="1"/>
    <col min="6660" max="6660" width="17.140625" style="44" customWidth="1"/>
    <col min="6661" max="6661" width="18.42578125" style="44" customWidth="1"/>
    <col min="6662" max="6662" width="15.42578125" style="44" customWidth="1"/>
    <col min="6663" max="6663" width="15.5703125" style="44" customWidth="1"/>
    <col min="6664" max="6913" width="11.42578125" style="44"/>
    <col min="6914" max="6914" width="22.5703125" style="44" customWidth="1"/>
    <col min="6915" max="6915" width="14.7109375" style="44" customWidth="1"/>
    <col min="6916" max="6916" width="17.140625" style="44" customWidth="1"/>
    <col min="6917" max="6917" width="18.42578125" style="44" customWidth="1"/>
    <col min="6918" max="6918" width="15.42578125" style="44" customWidth="1"/>
    <col min="6919" max="6919" width="15.5703125" style="44" customWidth="1"/>
    <col min="6920" max="7169" width="11.42578125" style="44"/>
    <col min="7170" max="7170" width="22.5703125" style="44" customWidth="1"/>
    <col min="7171" max="7171" width="14.7109375" style="44" customWidth="1"/>
    <col min="7172" max="7172" width="17.140625" style="44" customWidth="1"/>
    <col min="7173" max="7173" width="18.42578125" style="44" customWidth="1"/>
    <col min="7174" max="7174" width="15.42578125" style="44" customWidth="1"/>
    <col min="7175" max="7175" width="15.5703125" style="44" customWidth="1"/>
    <col min="7176" max="7425" width="11.42578125" style="44"/>
    <col min="7426" max="7426" width="22.5703125" style="44" customWidth="1"/>
    <col min="7427" max="7427" width="14.7109375" style="44" customWidth="1"/>
    <col min="7428" max="7428" width="17.140625" style="44" customWidth="1"/>
    <col min="7429" max="7429" width="18.42578125" style="44" customWidth="1"/>
    <col min="7430" max="7430" width="15.42578125" style="44" customWidth="1"/>
    <col min="7431" max="7431" width="15.5703125" style="44" customWidth="1"/>
    <col min="7432" max="7681" width="11.42578125" style="44"/>
    <col min="7682" max="7682" width="22.5703125" style="44" customWidth="1"/>
    <col min="7683" max="7683" width="14.7109375" style="44" customWidth="1"/>
    <col min="7684" max="7684" width="17.140625" style="44" customWidth="1"/>
    <col min="7685" max="7685" width="18.42578125" style="44" customWidth="1"/>
    <col min="7686" max="7686" width="15.42578125" style="44" customWidth="1"/>
    <col min="7687" max="7687" width="15.5703125" style="44" customWidth="1"/>
    <col min="7688" max="7937" width="11.42578125" style="44"/>
    <col min="7938" max="7938" width="22.5703125" style="44" customWidth="1"/>
    <col min="7939" max="7939" width="14.7109375" style="44" customWidth="1"/>
    <col min="7940" max="7940" width="17.140625" style="44" customWidth="1"/>
    <col min="7941" max="7941" width="18.42578125" style="44" customWidth="1"/>
    <col min="7942" max="7942" width="15.42578125" style="44" customWidth="1"/>
    <col min="7943" max="7943" width="15.5703125" style="44" customWidth="1"/>
    <col min="7944" max="8193" width="11.42578125" style="44"/>
    <col min="8194" max="8194" width="22.5703125" style="44" customWidth="1"/>
    <col min="8195" max="8195" width="14.7109375" style="44" customWidth="1"/>
    <col min="8196" max="8196" width="17.140625" style="44" customWidth="1"/>
    <col min="8197" max="8197" width="18.42578125" style="44" customWidth="1"/>
    <col min="8198" max="8198" width="15.42578125" style="44" customWidth="1"/>
    <col min="8199" max="8199" width="15.5703125" style="44" customWidth="1"/>
    <col min="8200" max="8449" width="11.42578125" style="44"/>
    <col min="8450" max="8450" width="22.5703125" style="44" customWidth="1"/>
    <col min="8451" max="8451" width="14.7109375" style="44" customWidth="1"/>
    <col min="8452" max="8452" width="17.140625" style="44" customWidth="1"/>
    <col min="8453" max="8453" width="18.42578125" style="44" customWidth="1"/>
    <col min="8454" max="8454" width="15.42578125" style="44" customWidth="1"/>
    <col min="8455" max="8455" width="15.5703125" style="44" customWidth="1"/>
    <col min="8456" max="8705" width="11.42578125" style="44"/>
    <col min="8706" max="8706" width="22.5703125" style="44" customWidth="1"/>
    <col min="8707" max="8707" width="14.7109375" style="44" customWidth="1"/>
    <col min="8708" max="8708" width="17.140625" style="44" customWidth="1"/>
    <col min="8709" max="8709" width="18.42578125" style="44" customWidth="1"/>
    <col min="8710" max="8710" width="15.42578125" style="44" customWidth="1"/>
    <col min="8711" max="8711" width="15.5703125" style="44" customWidth="1"/>
    <col min="8712" max="8961" width="11.42578125" style="44"/>
    <col min="8962" max="8962" width="22.5703125" style="44" customWidth="1"/>
    <col min="8963" max="8963" width="14.7109375" style="44" customWidth="1"/>
    <col min="8964" max="8964" width="17.140625" style="44" customWidth="1"/>
    <col min="8965" max="8965" width="18.42578125" style="44" customWidth="1"/>
    <col min="8966" max="8966" width="15.42578125" style="44" customWidth="1"/>
    <col min="8967" max="8967" width="15.5703125" style="44" customWidth="1"/>
    <col min="8968" max="9217" width="11.42578125" style="44"/>
    <col min="9218" max="9218" width="22.5703125" style="44" customWidth="1"/>
    <col min="9219" max="9219" width="14.7109375" style="44" customWidth="1"/>
    <col min="9220" max="9220" width="17.140625" style="44" customWidth="1"/>
    <col min="9221" max="9221" width="18.42578125" style="44" customWidth="1"/>
    <col min="9222" max="9222" width="15.42578125" style="44" customWidth="1"/>
    <col min="9223" max="9223" width="15.5703125" style="44" customWidth="1"/>
    <col min="9224" max="9473" width="11.42578125" style="44"/>
    <col min="9474" max="9474" width="22.5703125" style="44" customWidth="1"/>
    <col min="9475" max="9475" width="14.7109375" style="44" customWidth="1"/>
    <col min="9476" max="9476" width="17.140625" style="44" customWidth="1"/>
    <col min="9477" max="9477" width="18.42578125" style="44" customWidth="1"/>
    <col min="9478" max="9478" width="15.42578125" style="44" customWidth="1"/>
    <col min="9479" max="9479" width="15.5703125" style="44" customWidth="1"/>
    <col min="9480" max="9729" width="11.42578125" style="44"/>
    <col min="9730" max="9730" width="22.5703125" style="44" customWidth="1"/>
    <col min="9731" max="9731" width="14.7109375" style="44" customWidth="1"/>
    <col min="9732" max="9732" width="17.140625" style="44" customWidth="1"/>
    <col min="9733" max="9733" width="18.42578125" style="44" customWidth="1"/>
    <col min="9734" max="9734" width="15.42578125" style="44" customWidth="1"/>
    <col min="9735" max="9735" width="15.5703125" style="44" customWidth="1"/>
    <col min="9736" max="9985" width="11.42578125" style="44"/>
    <col min="9986" max="9986" width="22.5703125" style="44" customWidth="1"/>
    <col min="9987" max="9987" width="14.7109375" style="44" customWidth="1"/>
    <col min="9988" max="9988" width="17.140625" style="44" customWidth="1"/>
    <col min="9989" max="9989" width="18.42578125" style="44" customWidth="1"/>
    <col min="9990" max="9990" width="15.42578125" style="44" customWidth="1"/>
    <col min="9991" max="9991" width="15.5703125" style="44" customWidth="1"/>
    <col min="9992" max="10241" width="11.42578125" style="44"/>
    <col min="10242" max="10242" width="22.5703125" style="44" customWidth="1"/>
    <col min="10243" max="10243" width="14.7109375" style="44" customWidth="1"/>
    <col min="10244" max="10244" width="17.140625" style="44" customWidth="1"/>
    <col min="10245" max="10245" width="18.42578125" style="44" customWidth="1"/>
    <col min="10246" max="10246" width="15.42578125" style="44" customWidth="1"/>
    <col min="10247" max="10247" width="15.5703125" style="44" customWidth="1"/>
    <col min="10248" max="10497" width="11.42578125" style="44"/>
    <col min="10498" max="10498" width="22.5703125" style="44" customWidth="1"/>
    <col min="10499" max="10499" width="14.7109375" style="44" customWidth="1"/>
    <col min="10500" max="10500" width="17.140625" style="44" customWidth="1"/>
    <col min="10501" max="10501" width="18.42578125" style="44" customWidth="1"/>
    <col min="10502" max="10502" width="15.42578125" style="44" customWidth="1"/>
    <col min="10503" max="10503" width="15.5703125" style="44" customWidth="1"/>
    <col min="10504" max="10753" width="11.42578125" style="44"/>
    <col min="10754" max="10754" width="22.5703125" style="44" customWidth="1"/>
    <col min="10755" max="10755" width="14.7109375" style="44" customWidth="1"/>
    <col min="10756" max="10756" width="17.140625" style="44" customWidth="1"/>
    <col min="10757" max="10757" width="18.42578125" style="44" customWidth="1"/>
    <col min="10758" max="10758" width="15.42578125" style="44" customWidth="1"/>
    <col min="10759" max="10759" width="15.5703125" style="44" customWidth="1"/>
    <col min="10760" max="11009" width="11.42578125" style="44"/>
    <col min="11010" max="11010" width="22.5703125" style="44" customWidth="1"/>
    <col min="11011" max="11011" width="14.7109375" style="44" customWidth="1"/>
    <col min="11012" max="11012" width="17.140625" style="44" customWidth="1"/>
    <col min="11013" max="11013" width="18.42578125" style="44" customWidth="1"/>
    <col min="11014" max="11014" width="15.42578125" style="44" customWidth="1"/>
    <col min="11015" max="11015" width="15.5703125" style="44" customWidth="1"/>
    <col min="11016" max="11265" width="11.42578125" style="44"/>
    <col min="11266" max="11266" width="22.5703125" style="44" customWidth="1"/>
    <col min="11267" max="11267" width="14.7109375" style="44" customWidth="1"/>
    <col min="11268" max="11268" width="17.140625" style="44" customWidth="1"/>
    <col min="11269" max="11269" width="18.42578125" style="44" customWidth="1"/>
    <col min="11270" max="11270" width="15.42578125" style="44" customWidth="1"/>
    <col min="11271" max="11271" width="15.5703125" style="44" customWidth="1"/>
    <col min="11272" max="11521" width="11.42578125" style="44"/>
    <col min="11522" max="11522" width="22.5703125" style="44" customWidth="1"/>
    <col min="11523" max="11523" width="14.7109375" style="44" customWidth="1"/>
    <col min="11524" max="11524" width="17.140625" style="44" customWidth="1"/>
    <col min="11525" max="11525" width="18.42578125" style="44" customWidth="1"/>
    <col min="11526" max="11526" width="15.42578125" style="44" customWidth="1"/>
    <col min="11527" max="11527" width="15.5703125" style="44" customWidth="1"/>
    <col min="11528" max="11777" width="11.42578125" style="44"/>
    <col min="11778" max="11778" width="22.5703125" style="44" customWidth="1"/>
    <col min="11779" max="11779" width="14.7109375" style="44" customWidth="1"/>
    <col min="11780" max="11780" width="17.140625" style="44" customWidth="1"/>
    <col min="11781" max="11781" width="18.42578125" style="44" customWidth="1"/>
    <col min="11782" max="11782" width="15.42578125" style="44" customWidth="1"/>
    <col min="11783" max="11783" width="15.5703125" style="44" customWidth="1"/>
    <col min="11784" max="12033" width="11.42578125" style="44"/>
    <col min="12034" max="12034" width="22.5703125" style="44" customWidth="1"/>
    <col min="12035" max="12035" width="14.7109375" style="44" customWidth="1"/>
    <col min="12036" max="12036" width="17.140625" style="44" customWidth="1"/>
    <col min="12037" max="12037" width="18.42578125" style="44" customWidth="1"/>
    <col min="12038" max="12038" width="15.42578125" style="44" customWidth="1"/>
    <col min="12039" max="12039" width="15.5703125" style="44" customWidth="1"/>
    <col min="12040" max="12289" width="11.42578125" style="44"/>
    <col min="12290" max="12290" width="22.5703125" style="44" customWidth="1"/>
    <col min="12291" max="12291" width="14.7109375" style="44" customWidth="1"/>
    <col min="12292" max="12292" width="17.140625" style="44" customWidth="1"/>
    <col min="12293" max="12293" width="18.42578125" style="44" customWidth="1"/>
    <col min="12294" max="12294" width="15.42578125" style="44" customWidth="1"/>
    <col min="12295" max="12295" width="15.5703125" style="44" customWidth="1"/>
    <col min="12296" max="12545" width="11.42578125" style="44"/>
    <col min="12546" max="12546" width="22.5703125" style="44" customWidth="1"/>
    <col min="12547" max="12547" width="14.7109375" style="44" customWidth="1"/>
    <col min="12548" max="12548" width="17.140625" style="44" customWidth="1"/>
    <col min="12549" max="12549" width="18.42578125" style="44" customWidth="1"/>
    <col min="12550" max="12550" width="15.42578125" style="44" customWidth="1"/>
    <col min="12551" max="12551" width="15.5703125" style="44" customWidth="1"/>
    <col min="12552" max="12801" width="11.42578125" style="44"/>
    <col min="12802" max="12802" width="22.5703125" style="44" customWidth="1"/>
    <col min="12803" max="12803" width="14.7109375" style="44" customWidth="1"/>
    <col min="12804" max="12804" width="17.140625" style="44" customWidth="1"/>
    <col min="12805" max="12805" width="18.42578125" style="44" customWidth="1"/>
    <col min="12806" max="12806" width="15.42578125" style="44" customWidth="1"/>
    <col min="12807" max="12807" width="15.5703125" style="44" customWidth="1"/>
    <col min="12808" max="13057" width="11.42578125" style="44"/>
    <col min="13058" max="13058" width="22.5703125" style="44" customWidth="1"/>
    <col min="13059" max="13059" width="14.7109375" style="44" customWidth="1"/>
    <col min="13060" max="13060" width="17.140625" style="44" customWidth="1"/>
    <col min="13061" max="13061" width="18.42578125" style="44" customWidth="1"/>
    <col min="13062" max="13062" width="15.42578125" style="44" customWidth="1"/>
    <col min="13063" max="13063" width="15.5703125" style="44" customWidth="1"/>
    <col min="13064" max="13313" width="11.42578125" style="44"/>
    <col min="13314" max="13314" width="22.5703125" style="44" customWidth="1"/>
    <col min="13315" max="13315" width="14.7109375" style="44" customWidth="1"/>
    <col min="13316" max="13316" width="17.140625" style="44" customWidth="1"/>
    <col min="13317" max="13317" width="18.42578125" style="44" customWidth="1"/>
    <col min="13318" max="13318" width="15.42578125" style="44" customWidth="1"/>
    <col min="13319" max="13319" width="15.5703125" style="44" customWidth="1"/>
    <col min="13320" max="13569" width="11.42578125" style="44"/>
    <col min="13570" max="13570" width="22.5703125" style="44" customWidth="1"/>
    <col min="13571" max="13571" width="14.7109375" style="44" customWidth="1"/>
    <col min="13572" max="13572" width="17.140625" style="44" customWidth="1"/>
    <col min="13573" max="13573" width="18.42578125" style="44" customWidth="1"/>
    <col min="13574" max="13574" width="15.42578125" style="44" customWidth="1"/>
    <col min="13575" max="13575" width="15.5703125" style="44" customWidth="1"/>
    <col min="13576" max="13825" width="11.42578125" style="44"/>
    <col min="13826" max="13826" width="22.5703125" style="44" customWidth="1"/>
    <col min="13827" max="13827" width="14.7109375" style="44" customWidth="1"/>
    <col min="13828" max="13828" width="17.140625" style="44" customWidth="1"/>
    <col min="13829" max="13829" width="18.42578125" style="44" customWidth="1"/>
    <col min="13830" max="13830" width="15.42578125" style="44" customWidth="1"/>
    <col min="13831" max="13831" width="15.5703125" style="44" customWidth="1"/>
    <col min="13832" max="14081" width="11.42578125" style="44"/>
    <col min="14082" max="14082" width="22.5703125" style="44" customWidth="1"/>
    <col min="14083" max="14083" width="14.7109375" style="44" customWidth="1"/>
    <col min="14084" max="14084" width="17.140625" style="44" customWidth="1"/>
    <col min="14085" max="14085" width="18.42578125" style="44" customWidth="1"/>
    <col min="14086" max="14086" width="15.42578125" style="44" customWidth="1"/>
    <col min="14087" max="14087" width="15.5703125" style="44" customWidth="1"/>
    <col min="14088" max="14337" width="11.42578125" style="44"/>
    <col min="14338" max="14338" width="22.5703125" style="44" customWidth="1"/>
    <col min="14339" max="14339" width="14.7109375" style="44" customWidth="1"/>
    <col min="14340" max="14340" width="17.140625" style="44" customWidth="1"/>
    <col min="14341" max="14341" width="18.42578125" style="44" customWidth="1"/>
    <col min="14342" max="14342" width="15.42578125" style="44" customWidth="1"/>
    <col min="14343" max="14343" width="15.5703125" style="44" customWidth="1"/>
    <col min="14344" max="14593" width="11.42578125" style="44"/>
    <col min="14594" max="14594" width="22.5703125" style="44" customWidth="1"/>
    <col min="14595" max="14595" width="14.7109375" style="44" customWidth="1"/>
    <col min="14596" max="14596" width="17.140625" style="44" customWidth="1"/>
    <col min="14597" max="14597" width="18.42578125" style="44" customWidth="1"/>
    <col min="14598" max="14598" width="15.42578125" style="44" customWidth="1"/>
    <col min="14599" max="14599" width="15.5703125" style="44" customWidth="1"/>
    <col min="14600" max="14849" width="11.42578125" style="44"/>
    <col min="14850" max="14850" width="22.5703125" style="44" customWidth="1"/>
    <col min="14851" max="14851" width="14.7109375" style="44" customWidth="1"/>
    <col min="14852" max="14852" width="17.140625" style="44" customWidth="1"/>
    <col min="14853" max="14853" width="18.42578125" style="44" customWidth="1"/>
    <col min="14854" max="14854" width="15.42578125" style="44" customWidth="1"/>
    <col min="14855" max="14855" width="15.5703125" style="44" customWidth="1"/>
    <col min="14856" max="15105" width="11.42578125" style="44"/>
    <col min="15106" max="15106" width="22.5703125" style="44" customWidth="1"/>
    <col min="15107" max="15107" width="14.7109375" style="44" customWidth="1"/>
    <col min="15108" max="15108" width="17.140625" style="44" customWidth="1"/>
    <col min="15109" max="15109" width="18.42578125" style="44" customWidth="1"/>
    <col min="15110" max="15110" width="15.42578125" style="44" customWidth="1"/>
    <col min="15111" max="15111" width="15.5703125" style="44" customWidth="1"/>
    <col min="15112" max="15361" width="11.42578125" style="44"/>
    <col min="15362" max="15362" width="22.5703125" style="44" customWidth="1"/>
    <col min="15363" max="15363" width="14.7109375" style="44" customWidth="1"/>
    <col min="15364" max="15364" width="17.140625" style="44" customWidth="1"/>
    <col min="15365" max="15365" width="18.42578125" style="44" customWidth="1"/>
    <col min="15366" max="15366" width="15.42578125" style="44" customWidth="1"/>
    <col min="15367" max="15367" width="15.5703125" style="44" customWidth="1"/>
    <col min="15368" max="15617" width="11.42578125" style="44"/>
    <col min="15618" max="15618" width="22.5703125" style="44" customWidth="1"/>
    <col min="15619" max="15619" width="14.7109375" style="44" customWidth="1"/>
    <col min="15620" max="15620" width="17.140625" style="44" customWidth="1"/>
    <col min="15621" max="15621" width="18.42578125" style="44" customWidth="1"/>
    <col min="15622" max="15622" width="15.42578125" style="44" customWidth="1"/>
    <col min="15623" max="15623" width="15.5703125" style="44" customWidth="1"/>
    <col min="15624" max="15873" width="11.42578125" style="44"/>
    <col min="15874" max="15874" width="22.5703125" style="44" customWidth="1"/>
    <col min="15875" max="15875" width="14.7109375" style="44" customWidth="1"/>
    <col min="15876" max="15876" width="17.140625" style="44" customWidth="1"/>
    <col min="15877" max="15877" width="18.42578125" style="44" customWidth="1"/>
    <col min="15878" max="15878" width="15.42578125" style="44" customWidth="1"/>
    <col min="15879" max="15879" width="15.5703125" style="44" customWidth="1"/>
    <col min="15880" max="16129" width="11.42578125" style="44"/>
    <col min="16130" max="16130" width="22.5703125" style="44" customWidth="1"/>
    <col min="16131" max="16131" width="14.7109375" style="44" customWidth="1"/>
    <col min="16132" max="16132" width="17.140625" style="44" customWidth="1"/>
    <col min="16133" max="16133" width="18.42578125" style="44" customWidth="1"/>
    <col min="16134" max="16134" width="15.42578125" style="44" customWidth="1"/>
    <col min="16135" max="16135" width="15.5703125" style="44" customWidth="1"/>
    <col min="16136" max="16384" width="11.42578125" style="44"/>
  </cols>
  <sheetData>
    <row r="8" spans="2:7" ht="8.25" customHeight="1" thickBot="1" x14ac:dyDescent="0.25"/>
    <row r="9" spans="2:7" ht="30" customHeight="1" thickBot="1" x14ac:dyDescent="0.25">
      <c r="B9" s="337" t="s">
        <v>186</v>
      </c>
      <c r="C9" s="341"/>
      <c r="D9" s="341"/>
      <c r="E9" s="341"/>
      <c r="F9" s="341"/>
      <c r="G9" s="342"/>
    </row>
    <row r="10" spans="2:7" x14ac:dyDescent="0.2">
      <c r="B10" s="82"/>
      <c r="C10" s="82"/>
      <c r="D10" s="82"/>
      <c r="E10" s="82"/>
      <c r="F10" s="82"/>
      <c r="G10" s="82"/>
    </row>
    <row r="11" spans="2:7" ht="40.5" customHeight="1" x14ac:dyDescent="0.2">
      <c r="B11" s="143" t="s">
        <v>38</v>
      </c>
      <c r="C11" s="143" t="s">
        <v>126</v>
      </c>
    </row>
    <row r="12" spans="2:7" ht="27.95" customHeight="1" x14ac:dyDescent="0.2">
      <c r="B12" s="85" t="s">
        <v>40</v>
      </c>
      <c r="C12" s="81">
        <v>2</v>
      </c>
    </row>
    <row r="13" spans="2:7" ht="27.95" customHeight="1" x14ac:dyDescent="0.2">
      <c r="B13" s="85" t="s">
        <v>41</v>
      </c>
      <c r="C13" s="81">
        <v>1</v>
      </c>
    </row>
    <row r="14" spans="2:7" ht="27.95" customHeight="1" x14ac:dyDescent="0.2">
      <c r="B14" s="85" t="s">
        <v>42</v>
      </c>
      <c r="C14" s="198">
        <v>3</v>
      </c>
    </row>
    <row r="15" spans="2:7" ht="27.95" customHeight="1" x14ac:dyDescent="0.2">
      <c r="B15" s="85" t="s">
        <v>43</v>
      </c>
      <c r="C15" s="198">
        <v>1</v>
      </c>
    </row>
    <row r="16" spans="2:7" ht="27.95" customHeight="1" x14ac:dyDescent="0.2">
      <c r="B16" s="85" t="s">
        <v>44</v>
      </c>
      <c r="C16" s="81">
        <v>2</v>
      </c>
    </row>
    <row r="17" spans="2:3" ht="27.95" customHeight="1" x14ac:dyDescent="0.2">
      <c r="B17" s="85" t="s">
        <v>45</v>
      </c>
      <c r="C17" s="81">
        <v>0</v>
      </c>
    </row>
    <row r="18" spans="2:3" ht="27.95" customHeight="1" x14ac:dyDescent="0.2">
      <c r="B18" s="85" t="s">
        <v>46</v>
      </c>
      <c r="C18" s="81">
        <v>1</v>
      </c>
    </row>
    <row r="19" spans="2:3" ht="27.95" customHeight="1" x14ac:dyDescent="0.2">
      <c r="B19" s="85" t="s">
        <v>47</v>
      </c>
      <c r="C19" s="81">
        <v>0</v>
      </c>
    </row>
    <row r="20" spans="2:3" ht="27.95" customHeight="1" x14ac:dyDescent="0.2">
      <c r="B20" s="85" t="s">
        <v>48</v>
      </c>
      <c r="C20" s="81">
        <v>0</v>
      </c>
    </row>
    <row r="21" spans="2:3" ht="27.95" customHeight="1" x14ac:dyDescent="0.2">
      <c r="B21" s="85" t="s">
        <v>49</v>
      </c>
      <c r="C21" s="81">
        <v>0</v>
      </c>
    </row>
    <row r="22" spans="2:3" ht="27.95" customHeight="1" x14ac:dyDescent="0.2">
      <c r="B22" s="85" t="s">
        <v>50</v>
      </c>
      <c r="C22" s="81">
        <v>0</v>
      </c>
    </row>
    <row r="23" spans="2:3" ht="27.95" customHeight="1" x14ac:dyDescent="0.2">
      <c r="B23" s="85" t="s">
        <v>51</v>
      </c>
      <c r="C23" s="81">
        <v>1</v>
      </c>
    </row>
    <row r="24" spans="2:3" ht="27.95" customHeight="1" x14ac:dyDescent="0.2">
      <c r="B24" s="85" t="s">
        <v>52</v>
      </c>
      <c r="C24" s="216">
        <v>0</v>
      </c>
    </row>
    <row r="25" spans="2:3" ht="27.95" customHeight="1" x14ac:dyDescent="0.2">
      <c r="B25" s="85" t="s">
        <v>53</v>
      </c>
      <c r="C25" s="81">
        <v>1</v>
      </c>
    </row>
    <row r="26" spans="2:3" ht="27.95" customHeight="1" x14ac:dyDescent="0.2">
      <c r="B26" s="85" t="s">
        <v>54</v>
      </c>
      <c r="C26" s="81">
        <v>1</v>
      </c>
    </row>
    <row r="27" spans="2:3" ht="27.95" customHeight="1" x14ac:dyDescent="0.2">
      <c r="B27" s="85" t="s">
        <v>55</v>
      </c>
      <c r="C27" s="81">
        <v>0</v>
      </c>
    </row>
    <row r="28" spans="2:3" ht="27.95" customHeight="1" x14ac:dyDescent="0.2">
      <c r="B28" s="85" t="s">
        <v>56</v>
      </c>
      <c r="C28" s="81">
        <v>2</v>
      </c>
    </row>
    <row r="29" spans="2:3" ht="27.95" customHeight="1" x14ac:dyDescent="0.2">
      <c r="B29" s="85" t="s">
        <v>57</v>
      </c>
      <c r="C29" s="81">
        <v>1</v>
      </c>
    </row>
    <row r="30" spans="2:3" ht="27.95" customHeight="1" x14ac:dyDescent="0.2">
      <c r="B30" s="85" t="s">
        <v>58</v>
      </c>
      <c r="C30" s="81">
        <v>0</v>
      </c>
    </row>
    <row r="31" spans="2:3" ht="27.95" customHeight="1" x14ac:dyDescent="0.2">
      <c r="B31" s="85" t="s">
        <v>59</v>
      </c>
      <c r="C31" s="81">
        <v>4</v>
      </c>
    </row>
    <row r="32" spans="2:3" ht="27.95" customHeight="1" x14ac:dyDescent="0.2">
      <c r="B32" s="85" t="s">
        <v>60</v>
      </c>
      <c r="C32" s="81">
        <v>0</v>
      </c>
    </row>
    <row r="33" spans="2:9" ht="27.95" customHeight="1" x14ac:dyDescent="0.2">
      <c r="B33" s="85" t="s">
        <v>61</v>
      </c>
      <c r="C33" s="198">
        <v>1</v>
      </c>
    </row>
    <row r="34" spans="2:9" ht="27.95" customHeight="1" x14ac:dyDescent="0.2">
      <c r="B34" s="85" t="s">
        <v>62</v>
      </c>
      <c r="C34" s="81">
        <v>4</v>
      </c>
    </row>
    <row r="35" spans="2:9" ht="27.95" customHeight="1" x14ac:dyDescent="0.2">
      <c r="B35" s="86" t="s">
        <v>63</v>
      </c>
      <c r="C35" s="81">
        <v>5</v>
      </c>
    </row>
    <row r="36" spans="2:9" s="92" customFormat="1" ht="6" customHeight="1" thickBot="1" x14ac:dyDescent="0.25">
      <c r="B36" s="78"/>
      <c r="C36" s="79"/>
    </row>
    <row r="37" spans="2:9" ht="24" customHeight="1" thickTop="1" x14ac:dyDescent="0.2">
      <c r="B37" s="87" t="s">
        <v>5</v>
      </c>
      <c r="C37" s="88">
        <f>SUM(C12:C36)</f>
        <v>30</v>
      </c>
    </row>
    <row r="38" spans="2:9" ht="27.95" customHeight="1" x14ac:dyDescent="0.2">
      <c r="B38" s="53"/>
      <c r="C38" s="54"/>
      <c r="D38" s="54"/>
      <c r="E38" s="54"/>
      <c r="F38" s="54"/>
      <c r="G38" s="56"/>
    </row>
    <row r="39" spans="2:9" ht="27.95" customHeight="1" x14ac:dyDescent="0.2">
      <c r="B39" s="55"/>
      <c r="C39" s="56"/>
      <c r="D39" s="56"/>
      <c r="E39" s="56"/>
      <c r="F39" s="56"/>
      <c r="G39" s="56"/>
    </row>
    <row r="40" spans="2:9" ht="14.25" customHeight="1" x14ac:dyDescent="0.2">
      <c r="B40" s="53"/>
      <c r="C40" s="53"/>
      <c r="D40" s="53"/>
      <c r="E40" s="54"/>
      <c r="F40" s="54"/>
      <c r="G40" s="56"/>
    </row>
    <row r="41" spans="2:9" ht="30.95" customHeight="1" x14ac:dyDescent="0.2">
      <c r="B41" s="55"/>
      <c r="C41" s="56"/>
      <c r="D41" s="56"/>
      <c r="E41" s="56"/>
      <c r="F41" s="56"/>
      <c r="G41" s="56"/>
    </row>
    <row r="42" spans="2:9" ht="30.95" customHeight="1" x14ac:dyDescent="0.2">
      <c r="B42" s="55"/>
      <c r="C42" s="56"/>
      <c r="D42" s="56"/>
      <c r="E42" s="56"/>
      <c r="F42" s="56"/>
      <c r="G42" s="56"/>
    </row>
    <row r="43" spans="2:9" ht="30.95" customHeight="1" x14ac:dyDescent="0.2">
      <c r="B43" s="343" t="s">
        <v>187</v>
      </c>
      <c r="C43" s="343"/>
      <c r="D43" s="343"/>
      <c r="E43" s="343"/>
      <c r="F43" s="343"/>
      <c r="G43" s="343"/>
      <c r="H43" s="343"/>
      <c r="I43" s="343"/>
    </row>
    <row r="44" spans="2:9" ht="30.95" customHeight="1" x14ac:dyDescent="0.2">
      <c r="B44" s="58"/>
      <c r="C44" s="58"/>
      <c r="D44" s="58"/>
      <c r="E44" s="58"/>
      <c r="F44" s="58"/>
      <c r="G44" s="56"/>
    </row>
    <row r="45" spans="2:9" ht="33" customHeight="1" x14ac:dyDescent="0.2">
      <c r="B45" s="143" t="s">
        <v>65</v>
      </c>
      <c r="C45" s="143" t="s">
        <v>126</v>
      </c>
      <c r="D45" s="58"/>
      <c r="E45" s="58"/>
      <c r="F45" s="58"/>
      <c r="G45" s="56"/>
    </row>
    <row r="46" spans="2:9" ht="21.95" customHeight="1" x14ac:dyDescent="0.2">
      <c r="B46" s="63" t="s">
        <v>66</v>
      </c>
      <c r="C46" s="81">
        <v>1</v>
      </c>
      <c r="D46" s="59"/>
      <c r="E46" s="59"/>
      <c r="F46" s="59"/>
      <c r="G46" s="56"/>
    </row>
    <row r="47" spans="2:9" ht="21.95" customHeight="1" x14ac:dyDescent="0.2">
      <c r="B47" s="46" t="s">
        <v>67</v>
      </c>
      <c r="C47" s="198">
        <v>10</v>
      </c>
      <c r="D47" s="60"/>
      <c r="E47" s="60"/>
      <c r="F47" s="60"/>
      <c r="G47" s="56"/>
    </row>
    <row r="48" spans="2:9" ht="21.95" customHeight="1" x14ac:dyDescent="0.2">
      <c r="B48" s="46" t="s">
        <v>68</v>
      </c>
      <c r="C48" s="198">
        <v>2</v>
      </c>
      <c r="D48" s="61"/>
      <c r="E48" s="61"/>
      <c r="F48" s="61"/>
      <c r="G48" s="56"/>
    </row>
    <row r="49" spans="2:7" ht="21.95" customHeight="1" x14ac:dyDescent="0.2">
      <c r="B49" s="46" t="s">
        <v>69</v>
      </c>
      <c r="C49" s="198">
        <v>5</v>
      </c>
      <c r="D49" s="56"/>
      <c r="E49" s="56"/>
      <c r="F49" s="56"/>
      <c r="G49" s="56"/>
    </row>
    <row r="50" spans="2:7" ht="21.95" customHeight="1" x14ac:dyDescent="0.2">
      <c r="B50" s="46" t="s">
        <v>70</v>
      </c>
      <c r="C50" s="206">
        <v>0</v>
      </c>
      <c r="D50" s="56"/>
      <c r="E50" s="56"/>
      <c r="F50" s="56"/>
      <c r="G50" s="56"/>
    </row>
    <row r="51" spans="2:7" ht="21.95" customHeight="1" x14ac:dyDescent="0.2">
      <c r="B51" s="46" t="s">
        <v>71</v>
      </c>
      <c r="C51" s="81">
        <v>1</v>
      </c>
      <c r="D51" s="56"/>
      <c r="E51" s="56"/>
      <c r="F51" s="56"/>
      <c r="G51" s="56"/>
    </row>
    <row r="52" spans="2:7" ht="21.95" customHeight="1" x14ac:dyDescent="0.2">
      <c r="B52" s="46" t="s">
        <v>72</v>
      </c>
      <c r="C52" s="81">
        <v>4</v>
      </c>
      <c r="D52" s="56"/>
      <c r="E52" s="56"/>
      <c r="F52" s="56"/>
      <c r="G52" s="56"/>
    </row>
    <row r="53" spans="2:7" ht="21.95" customHeight="1" x14ac:dyDescent="0.2">
      <c r="B53" s="46" t="s">
        <v>73</v>
      </c>
      <c r="C53" s="81">
        <v>4</v>
      </c>
      <c r="D53" s="56"/>
      <c r="E53" s="56"/>
      <c r="F53" s="56"/>
      <c r="G53" s="56"/>
    </row>
    <row r="54" spans="2:7" ht="21.95" customHeight="1" x14ac:dyDescent="0.2">
      <c r="B54" s="46" t="s">
        <v>74</v>
      </c>
      <c r="C54" s="81">
        <v>0</v>
      </c>
      <c r="D54" s="54"/>
      <c r="E54" s="54"/>
      <c r="F54" s="54"/>
      <c r="G54" s="56"/>
    </row>
    <row r="55" spans="2:7" ht="21.95" customHeight="1" x14ac:dyDescent="0.2">
      <c r="B55" s="46" t="s">
        <v>75</v>
      </c>
      <c r="C55" s="81">
        <v>1</v>
      </c>
      <c r="D55" s="56"/>
      <c r="E55" s="56"/>
      <c r="F55" s="56"/>
      <c r="G55" s="56"/>
    </row>
    <row r="56" spans="2:7" ht="21.95" customHeight="1" x14ac:dyDescent="0.2">
      <c r="B56" s="46" t="s">
        <v>76</v>
      </c>
      <c r="C56" s="81">
        <v>0</v>
      </c>
      <c r="D56" s="56"/>
      <c r="E56" s="56"/>
      <c r="F56" s="56"/>
      <c r="G56" s="56"/>
    </row>
    <row r="57" spans="2:7" ht="21.95" customHeight="1" x14ac:dyDescent="0.2">
      <c r="B57" s="46" t="s">
        <v>77</v>
      </c>
      <c r="C57" s="81">
        <v>1</v>
      </c>
      <c r="D57" s="56"/>
      <c r="E57" s="56"/>
      <c r="F57" s="56"/>
      <c r="G57" s="56"/>
    </row>
    <row r="58" spans="2:7" ht="21.95" customHeight="1" x14ac:dyDescent="0.2">
      <c r="B58" s="46" t="s">
        <v>78</v>
      </c>
      <c r="C58" s="81">
        <v>0</v>
      </c>
      <c r="D58" s="90"/>
      <c r="E58" s="90"/>
      <c r="F58" s="90"/>
      <c r="G58" s="56"/>
    </row>
    <row r="59" spans="2:7" ht="21.95" customHeight="1" x14ac:dyDescent="0.2">
      <c r="B59" s="46" t="s">
        <v>79</v>
      </c>
      <c r="C59" s="81">
        <v>1</v>
      </c>
      <c r="D59" s="90"/>
      <c r="E59" s="90"/>
      <c r="F59" s="90"/>
      <c r="G59" s="56"/>
    </row>
    <row r="60" spans="2:7" ht="21.95" customHeight="1" x14ac:dyDescent="0.2">
      <c r="B60" s="46" t="s">
        <v>80</v>
      </c>
      <c r="C60" s="81">
        <v>0</v>
      </c>
      <c r="D60" s="90"/>
      <c r="E60" s="90"/>
      <c r="F60" s="90"/>
      <c r="G60" s="56"/>
    </row>
    <row r="61" spans="2:7" ht="21.95" customHeight="1" x14ac:dyDescent="0.2">
      <c r="B61" s="200" t="s">
        <v>117</v>
      </c>
      <c r="C61" s="201">
        <v>0</v>
      </c>
      <c r="D61" s="90"/>
      <c r="E61" s="90"/>
      <c r="F61" s="90"/>
      <c r="G61" s="56"/>
    </row>
    <row r="62" spans="2:7" ht="21.95" customHeight="1" x14ac:dyDescent="0.2">
      <c r="B62" s="204" t="s">
        <v>129</v>
      </c>
      <c r="C62" s="205">
        <v>0</v>
      </c>
      <c r="D62" s="90"/>
      <c r="E62" s="90"/>
      <c r="F62" s="90"/>
      <c r="G62" s="56"/>
    </row>
    <row r="63" spans="2:7" ht="21.95" customHeight="1" x14ac:dyDescent="0.2">
      <c r="B63" s="202" t="s">
        <v>5</v>
      </c>
      <c r="C63" s="203">
        <f>SUM(C46:C62)</f>
        <v>30</v>
      </c>
      <c r="D63" s="90"/>
      <c r="E63" s="90"/>
      <c r="F63" s="90"/>
      <c r="G63" s="56"/>
    </row>
    <row r="64" spans="2:7" ht="21.95" customHeight="1" x14ac:dyDescent="0.2">
      <c r="B64" s="90"/>
      <c r="C64" s="90"/>
      <c r="D64" s="90"/>
      <c r="E64" s="90"/>
      <c r="F64" s="90"/>
      <c r="G64" s="56"/>
    </row>
    <row r="65" spans="2:7" ht="25.5" customHeight="1" thickBot="1" x14ac:dyDescent="0.25">
      <c r="E65" s="90"/>
      <c r="F65" s="90"/>
      <c r="G65" s="56"/>
    </row>
    <row r="66" spans="2:7" ht="57" customHeight="1" x14ac:dyDescent="0.2">
      <c r="B66" s="346" t="s">
        <v>135</v>
      </c>
      <c r="C66" s="347"/>
      <c r="D66" s="154"/>
      <c r="E66" s="90"/>
      <c r="F66" s="90"/>
      <c r="G66" s="56"/>
    </row>
    <row r="67" spans="2:7" ht="13.5" customHeight="1" x14ac:dyDescent="0.2">
      <c r="B67" s="348" t="s">
        <v>167</v>
      </c>
      <c r="C67" s="348"/>
      <c r="D67" s="90"/>
      <c r="E67" s="90"/>
      <c r="F67" s="90"/>
      <c r="G67" s="56"/>
    </row>
    <row r="68" spans="2:7" ht="21.95" customHeight="1" x14ac:dyDescent="0.2">
      <c r="B68" s="144" t="s">
        <v>136</v>
      </c>
      <c r="C68" s="145" t="s">
        <v>113</v>
      </c>
      <c r="D68" s="90"/>
      <c r="E68" s="90"/>
      <c r="F68" s="90"/>
      <c r="G68" s="56"/>
    </row>
    <row r="69" spans="2:7" ht="27" customHeight="1" x14ac:dyDescent="0.2">
      <c r="B69" s="146" t="s">
        <v>111</v>
      </c>
      <c r="C69" s="147">
        <v>28</v>
      </c>
      <c r="D69" s="90"/>
      <c r="E69" s="90"/>
      <c r="F69" s="90"/>
      <c r="G69" s="56"/>
    </row>
    <row r="70" spans="2:7" ht="21.95" customHeight="1" x14ac:dyDescent="0.2">
      <c r="B70" s="148" t="s">
        <v>112</v>
      </c>
      <c r="C70" s="149">
        <v>2</v>
      </c>
      <c r="D70" s="90"/>
      <c r="E70" s="90"/>
      <c r="F70" s="90"/>
      <c r="G70" s="56"/>
    </row>
    <row r="71" spans="2:7" ht="21.95" customHeight="1" x14ac:dyDescent="0.2">
      <c r="E71" s="90"/>
      <c r="F71" s="90"/>
      <c r="G71" s="56"/>
    </row>
    <row r="72" spans="2:7" ht="15" x14ac:dyDescent="0.2">
      <c r="E72" s="90"/>
      <c r="F72" s="90"/>
      <c r="G72" s="56"/>
    </row>
    <row r="73" spans="2:7" ht="15" x14ac:dyDescent="0.2">
      <c r="E73" s="90"/>
      <c r="F73" s="90"/>
      <c r="G73" s="56"/>
    </row>
    <row r="74" spans="2:7" ht="15" x14ac:dyDescent="0.2">
      <c r="B74" s="90"/>
      <c r="C74" s="90"/>
      <c r="D74" s="90"/>
      <c r="E74" s="90"/>
      <c r="F74" s="90"/>
      <c r="G74" s="56"/>
    </row>
    <row r="75" spans="2:7" ht="15.75" thickBot="1" x14ac:dyDescent="0.25">
      <c r="B75" s="90"/>
      <c r="C75" s="90"/>
      <c r="D75" s="90"/>
      <c r="E75" s="90"/>
      <c r="F75" s="90"/>
      <c r="G75" s="56"/>
    </row>
    <row r="76" spans="2:7" ht="27.75" customHeight="1" thickBot="1" x14ac:dyDescent="0.25">
      <c r="B76" s="344" t="s">
        <v>116</v>
      </c>
      <c r="C76" s="345"/>
      <c r="D76" s="90"/>
      <c r="E76" s="90"/>
      <c r="F76" s="90"/>
      <c r="G76" s="56"/>
    </row>
    <row r="77" spans="2:7" ht="15" x14ac:dyDescent="0.2">
      <c r="B77" s="150" t="s">
        <v>13</v>
      </c>
      <c r="C77" s="151">
        <v>29</v>
      </c>
      <c r="D77" s="90"/>
      <c r="E77" s="90"/>
      <c r="F77" s="90"/>
      <c r="G77" s="56"/>
    </row>
    <row r="78" spans="2:7" ht="15.75" thickBot="1" x14ac:dyDescent="0.25">
      <c r="B78" s="152" t="s">
        <v>14</v>
      </c>
      <c r="C78" s="153">
        <v>1</v>
      </c>
      <c r="D78" s="90"/>
      <c r="E78" s="90"/>
      <c r="F78" s="90"/>
      <c r="G78" s="56"/>
    </row>
    <row r="79" spans="2:7" ht="15" x14ac:dyDescent="0.2">
      <c r="B79" s="90"/>
      <c r="C79" s="90"/>
      <c r="D79" s="90"/>
      <c r="E79" s="90"/>
      <c r="F79" s="90"/>
      <c r="G79" s="56"/>
    </row>
    <row r="80" spans="2:7" ht="15" x14ac:dyDescent="0.2">
      <c r="B80" s="90"/>
      <c r="C80" s="90"/>
      <c r="D80" s="90"/>
      <c r="E80" s="90"/>
      <c r="F80" s="90"/>
      <c r="G80" s="56"/>
    </row>
    <row r="81" spans="2:7" ht="15.75" x14ac:dyDescent="0.2">
      <c r="B81" s="90"/>
      <c r="C81" s="90"/>
      <c r="D81" s="90"/>
      <c r="E81" s="90"/>
      <c r="F81" s="90"/>
      <c r="G81" s="91"/>
    </row>
    <row r="82" spans="2:7" ht="15.75" x14ac:dyDescent="0.2">
      <c r="B82" s="90"/>
      <c r="C82" s="90"/>
      <c r="D82" s="90"/>
      <c r="E82" s="90"/>
      <c r="F82" s="90"/>
      <c r="G82" s="54"/>
    </row>
    <row r="83" spans="2:7" ht="15" x14ac:dyDescent="0.2">
      <c r="B83" s="90"/>
      <c r="C83" s="90"/>
      <c r="D83" s="90"/>
      <c r="E83" s="90"/>
      <c r="F83" s="90"/>
      <c r="G83" s="56"/>
    </row>
    <row r="84" spans="2:7" ht="15.75" x14ac:dyDescent="0.2">
      <c r="B84" s="90"/>
      <c r="C84" s="90"/>
      <c r="D84" s="90"/>
      <c r="E84" s="90"/>
      <c r="F84" s="90"/>
      <c r="G84" s="54"/>
    </row>
    <row r="85" spans="2:7" ht="15" x14ac:dyDescent="0.2">
      <c r="B85" s="90"/>
      <c r="C85" s="90"/>
      <c r="D85" s="90"/>
      <c r="E85" s="90"/>
      <c r="F85" s="90"/>
      <c r="G85" s="56"/>
    </row>
    <row r="86" spans="2:7" ht="15" x14ac:dyDescent="0.2">
      <c r="D86" s="90"/>
      <c r="E86" s="90"/>
      <c r="F86" s="90"/>
      <c r="G86" s="56"/>
    </row>
    <row r="87" spans="2:7" ht="15" x14ac:dyDescent="0.2">
      <c r="D87" s="90"/>
      <c r="E87" s="90"/>
      <c r="F87" s="90"/>
      <c r="G87" s="56"/>
    </row>
    <row r="88" spans="2:7" x14ac:dyDescent="0.2">
      <c r="D88" s="90"/>
      <c r="E88" s="90"/>
      <c r="F88" s="90"/>
      <c r="G88" s="58"/>
    </row>
    <row r="89" spans="2:7" x14ac:dyDescent="0.2">
      <c r="D89" s="90"/>
      <c r="E89" s="90"/>
      <c r="F89" s="90"/>
      <c r="G89" s="58"/>
    </row>
    <row r="90" spans="2:7" ht="15.75" x14ac:dyDescent="0.2">
      <c r="D90" s="90"/>
      <c r="E90" s="90"/>
      <c r="F90" s="90"/>
      <c r="G90" s="59"/>
    </row>
    <row r="91" spans="2:7" x14ac:dyDescent="0.2">
      <c r="D91" s="90"/>
      <c r="E91" s="90"/>
      <c r="F91" s="90"/>
      <c r="G91" s="60"/>
    </row>
    <row r="92" spans="2:7" ht="15" x14ac:dyDescent="0.2">
      <c r="D92" s="90"/>
      <c r="E92" s="90"/>
      <c r="F92" s="90"/>
      <c r="G92" s="61"/>
    </row>
    <row r="93" spans="2:7" ht="15" x14ac:dyDescent="0.2">
      <c r="D93" s="90"/>
      <c r="E93" s="90"/>
      <c r="F93" s="90"/>
      <c r="G93" s="56"/>
    </row>
    <row r="94" spans="2:7" ht="15" x14ac:dyDescent="0.2">
      <c r="G94" s="56"/>
    </row>
    <row r="95" spans="2:7" ht="15" x14ac:dyDescent="0.2">
      <c r="G95" s="56"/>
    </row>
    <row r="96" spans="2:7" ht="15" x14ac:dyDescent="0.2">
      <c r="G96" s="56"/>
    </row>
    <row r="97" spans="7:7" ht="15" x14ac:dyDescent="0.2">
      <c r="G97" s="56"/>
    </row>
    <row r="98" spans="7:7" ht="15.75" x14ac:dyDescent="0.2">
      <c r="G98" s="54"/>
    </row>
    <row r="99" spans="7:7" ht="15" x14ac:dyDescent="0.2">
      <c r="G99" s="56"/>
    </row>
    <row r="100" spans="7:7" ht="15" x14ac:dyDescent="0.2">
      <c r="G100" s="56"/>
    </row>
    <row r="101" spans="7:7" ht="15" x14ac:dyDescent="0.2">
      <c r="G101" s="56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7" workbookViewId="0">
      <selection activeCell="M50" activeCellId="1" sqref="B35 M50"/>
    </sheetView>
  </sheetViews>
  <sheetFormatPr baseColWidth="10" defaultRowHeight="12.75" x14ac:dyDescent="0.2"/>
  <cols>
    <col min="1" max="1" width="4.7109375" style="44" customWidth="1"/>
    <col min="2" max="2" width="67.28515625" style="44" customWidth="1"/>
    <col min="3" max="3" width="41.85546875" style="44" customWidth="1"/>
    <col min="4" max="256" width="11.42578125" style="44"/>
    <col min="257" max="257" width="4" style="44" customWidth="1"/>
    <col min="258" max="258" width="67.28515625" style="44" customWidth="1"/>
    <col min="259" max="259" width="43.85546875" style="44" customWidth="1"/>
    <col min="260" max="512" width="11.42578125" style="44"/>
    <col min="513" max="513" width="4" style="44" customWidth="1"/>
    <col min="514" max="514" width="67.28515625" style="44" customWidth="1"/>
    <col min="515" max="515" width="43.85546875" style="44" customWidth="1"/>
    <col min="516" max="768" width="11.42578125" style="44"/>
    <col min="769" max="769" width="4" style="44" customWidth="1"/>
    <col min="770" max="770" width="67.28515625" style="44" customWidth="1"/>
    <col min="771" max="771" width="43.85546875" style="44" customWidth="1"/>
    <col min="772" max="1024" width="11.42578125" style="44"/>
    <col min="1025" max="1025" width="4" style="44" customWidth="1"/>
    <col min="1026" max="1026" width="67.28515625" style="44" customWidth="1"/>
    <col min="1027" max="1027" width="43.85546875" style="44" customWidth="1"/>
    <col min="1028" max="1280" width="11.42578125" style="44"/>
    <col min="1281" max="1281" width="4" style="44" customWidth="1"/>
    <col min="1282" max="1282" width="67.28515625" style="44" customWidth="1"/>
    <col min="1283" max="1283" width="43.85546875" style="44" customWidth="1"/>
    <col min="1284" max="1536" width="11.42578125" style="44"/>
    <col min="1537" max="1537" width="4" style="44" customWidth="1"/>
    <col min="1538" max="1538" width="67.28515625" style="44" customWidth="1"/>
    <col min="1539" max="1539" width="43.85546875" style="44" customWidth="1"/>
    <col min="1540" max="1792" width="11.42578125" style="44"/>
    <col min="1793" max="1793" width="4" style="44" customWidth="1"/>
    <col min="1794" max="1794" width="67.28515625" style="44" customWidth="1"/>
    <col min="1795" max="1795" width="43.85546875" style="44" customWidth="1"/>
    <col min="1796" max="2048" width="11.42578125" style="44"/>
    <col min="2049" max="2049" width="4" style="44" customWidth="1"/>
    <col min="2050" max="2050" width="67.28515625" style="44" customWidth="1"/>
    <col min="2051" max="2051" width="43.85546875" style="44" customWidth="1"/>
    <col min="2052" max="2304" width="11.42578125" style="44"/>
    <col min="2305" max="2305" width="4" style="44" customWidth="1"/>
    <col min="2306" max="2306" width="67.28515625" style="44" customWidth="1"/>
    <col min="2307" max="2307" width="43.85546875" style="44" customWidth="1"/>
    <col min="2308" max="2560" width="11.42578125" style="44"/>
    <col min="2561" max="2561" width="4" style="44" customWidth="1"/>
    <col min="2562" max="2562" width="67.28515625" style="44" customWidth="1"/>
    <col min="2563" max="2563" width="43.85546875" style="44" customWidth="1"/>
    <col min="2564" max="2816" width="11.42578125" style="44"/>
    <col min="2817" max="2817" width="4" style="44" customWidth="1"/>
    <col min="2818" max="2818" width="67.28515625" style="44" customWidth="1"/>
    <col min="2819" max="2819" width="43.85546875" style="44" customWidth="1"/>
    <col min="2820" max="3072" width="11.42578125" style="44"/>
    <col min="3073" max="3073" width="4" style="44" customWidth="1"/>
    <col min="3074" max="3074" width="67.28515625" style="44" customWidth="1"/>
    <col min="3075" max="3075" width="43.85546875" style="44" customWidth="1"/>
    <col min="3076" max="3328" width="11.42578125" style="44"/>
    <col min="3329" max="3329" width="4" style="44" customWidth="1"/>
    <col min="3330" max="3330" width="67.28515625" style="44" customWidth="1"/>
    <col min="3331" max="3331" width="43.85546875" style="44" customWidth="1"/>
    <col min="3332" max="3584" width="11.42578125" style="44"/>
    <col min="3585" max="3585" width="4" style="44" customWidth="1"/>
    <col min="3586" max="3586" width="67.28515625" style="44" customWidth="1"/>
    <col min="3587" max="3587" width="43.85546875" style="44" customWidth="1"/>
    <col min="3588" max="3840" width="11.42578125" style="44"/>
    <col min="3841" max="3841" width="4" style="44" customWidth="1"/>
    <col min="3842" max="3842" width="67.28515625" style="44" customWidth="1"/>
    <col min="3843" max="3843" width="43.85546875" style="44" customWidth="1"/>
    <col min="3844" max="4096" width="11.42578125" style="44"/>
    <col min="4097" max="4097" width="4" style="44" customWidth="1"/>
    <col min="4098" max="4098" width="67.28515625" style="44" customWidth="1"/>
    <col min="4099" max="4099" width="43.85546875" style="44" customWidth="1"/>
    <col min="4100" max="4352" width="11.42578125" style="44"/>
    <col min="4353" max="4353" width="4" style="44" customWidth="1"/>
    <col min="4354" max="4354" width="67.28515625" style="44" customWidth="1"/>
    <col min="4355" max="4355" width="43.85546875" style="44" customWidth="1"/>
    <col min="4356" max="4608" width="11.42578125" style="44"/>
    <col min="4609" max="4609" width="4" style="44" customWidth="1"/>
    <col min="4610" max="4610" width="67.28515625" style="44" customWidth="1"/>
    <col min="4611" max="4611" width="43.85546875" style="44" customWidth="1"/>
    <col min="4612" max="4864" width="11.42578125" style="44"/>
    <col min="4865" max="4865" width="4" style="44" customWidth="1"/>
    <col min="4866" max="4866" width="67.28515625" style="44" customWidth="1"/>
    <col min="4867" max="4867" width="43.85546875" style="44" customWidth="1"/>
    <col min="4868" max="5120" width="11.42578125" style="44"/>
    <col min="5121" max="5121" width="4" style="44" customWidth="1"/>
    <col min="5122" max="5122" width="67.28515625" style="44" customWidth="1"/>
    <col min="5123" max="5123" width="43.85546875" style="44" customWidth="1"/>
    <col min="5124" max="5376" width="11.42578125" style="44"/>
    <col min="5377" max="5377" width="4" style="44" customWidth="1"/>
    <col min="5378" max="5378" width="67.28515625" style="44" customWidth="1"/>
    <col min="5379" max="5379" width="43.85546875" style="44" customWidth="1"/>
    <col min="5380" max="5632" width="11.42578125" style="44"/>
    <col min="5633" max="5633" width="4" style="44" customWidth="1"/>
    <col min="5634" max="5634" width="67.28515625" style="44" customWidth="1"/>
    <col min="5635" max="5635" width="43.85546875" style="44" customWidth="1"/>
    <col min="5636" max="5888" width="11.42578125" style="44"/>
    <col min="5889" max="5889" width="4" style="44" customWidth="1"/>
    <col min="5890" max="5890" width="67.28515625" style="44" customWidth="1"/>
    <col min="5891" max="5891" width="43.85546875" style="44" customWidth="1"/>
    <col min="5892" max="6144" width="11.42578125" style="44"/>
    <col min="6145" max="6145" width="4" style="44" customWidth="1"/>
    <col min="6146" max="6146" width="67.28515625" style="44" customWidth="1"/>
    <col min="6147" max="6147" width="43.85546875" style="44" customWidth="1"/>
    <col min="6148" max="6400" width="11.42578125" style="44"/>
    <col min="6401" max="6401" width="4" style="44" customWidth="1"/>
    <col min="6402" max="6402" width="67.28515625" style="44" customWidth="1"/>
    <col min="6403" max="6403" width="43.85546875" style="44" customWidth="1"/>
    <col min="6404" max="6656" width="11.42578125" style="44"/>
    <col min="6657" max="6657" width="4" style="44" customWidth="1"/>
    <col min="6658" max="6658" width="67.28515625" style="44" customWidth="1"/>
    <col min="6659" max="6659" width="43.85546875" style="44" customWidth="1"/>
    <col min="6660" max="6912" width="11.42578125" style="44"/>
    <col min="6913" max="6913" width="4" style="44" customWidth="1"/>
    <col min="6914" max="6914" width="67.28515625" style="44" customWidth="1"/>
    <col min="6915" max="6915" width="43.85546875" style="44" customWidth="1"/>
    <col min="6916" max="7168" width="11.42578125" style="44"/>
    <col min="7169" max="7169" width="4" style="44" customWidth="1"/>
    <col min="7170" max="7170" width="67.28515625" style="44" customWidth="1"/>
    <col min="7171" max="7171" width="43.85546875" style="44" customWidth="1"/>
    <col min="7172" max="7424" width="11.42578125" style="44"/>
    <col min="7425" max="7425" width="4" style="44" customWidth="1"/>
    <col min="7426" max="7426" width="67.28515625" style="44" customWidth="1"/>
    <col min="7427" max="7427" width="43.85546875" style="44" customWidth="1"/>
    <col min="7428" max="7680" width="11.42578125" style="44"/>
    <col min="7681" max="7681" width="4" style="44" customWidth="1"/>
    <col min="7682" max="7682" width="67.28515625" style="44" customWidth="1"/>
    <col min="7683" max="7683" width="43.85546875" style="44" customWidth="1"/>
    <col min="7684" max="7936" width="11.42578125" style="44"/>
    <col min="7937" max="7937" width="4" style="44" customWidth="1"/>
    <col min="7938" max="7938" width="67.28515625" style="44" customWidth="1"/>
    <col min="7939" max="7939" width="43.85546875" style="44" customWidth="1"/>
    <col min="7940" max="8192" width="11.42578125" style="44"/>
    <col min="8193" max="8193" width="4" style="44" customWidth="1"/>
    <col min="8194" max="8194" width="67.28515625" style="44" customWidth="1"/>
    <col min="8195" max="8195" width="43.85546875" style="44" customWidth="1"/>
    <col min="8196" max="8448" width="11.42578125" style="44"/>
    <col min="8449" max="8449" width="4" style="44" customWidth="1"/>
    <col min="8450" max="8450" width="67.28515625" style="44" customWidth="1"/>
    <col min="8451" max="8451" width="43.85546875" style="44" customWidth="1"/>
    <col min="8452" max="8704" width="11.42578125" style="44"/>
    <col min="8705" max="8705" width="4" style="44" customWidth="1"/>
    <col min="8706" max="8706" width="67.28515625" style="44" customWidth="1"/>
    <col min="8707" max="8707" width="43.85546875" style="44" customWidth="1"/>
    <col min="8708" max="8960" width="11.42578125" style="44"/>
    <col min="8961" max="8961" width="4" style="44" customWidth="1"/>
    <col min="8962" max="8962" width="67.28515625" style="44" customWidth="1"/>
    <col min="8963" max="8963" width="43.85546875" style="44" customWidth="1"/>
    <col min="8964" max="9216" width="11.42578125" style="44"/>
    <col min="9217" max="9217" width="4" style="44" customWidth="1"/>
    <col min="9218" max="9218" width="67.28515625" style="44" customWidth="1"/>
    <col min="9219" max="9219" width="43.85546875" style="44" customWidth="1"/>
    <col min="9220" max="9472" width="11.42578125" style="44"/>
    <col min="9473" max="9473" width="4" style="44" customWidth="1"/>
    <col min="9474" max="9474" width="67.28515625" style="44" customWidth="1"/>
    <col min="9475" max="9475" width="43.85546875" style="44" customWidth="1"/>
    <col min="9476" max="9728" width="11.42578125" style="44"/>
    <col min="9729" max="9729" width="4" style="44" customWidth="1"/>
    <col min="9730" max="9730" width="67.28515625" style="44" customWidth="1"/>
    <col min="9731" max="9731" width="43.85546875" style="44" customWidth="1"/>
    <col min="9732" max="9984" width="11.42578125" style="44"/>
    <col min="9985" max="9985" width="4" style="44" customWidth="1"/>
    <col min="9986" max="9986" width="67.28515625" style="44" customWidth="1"/>
    <col min="9987" max="9987" width="43.85546875" style="44" customWidth="1"/>
    <col min="9988" max="10240" width="11.42578125" style="44"/>
    <col min="10241" max="10241" width="4" style="44" customWidth="1"/>
    <col min="10242" max="10242" width="67.28515625" style="44" customWidth="1"/>
    <col min="10243" max="10243" width="43.85546875" style="44" customWidth="1"/>
    <col min="10244" max="10496" width="11.42578125" style="44"/>
    <col min="10497" max="10497" width="4" style="44" customWidth="1"/>
    <col min="10498" max="10498" width="67.28515625" style="44" customWidth="1"/>
    <col min="10499" max="10499" width="43.85546875" style="44" customWidth="1"/>
    <col min="10500" max="10752" width="11.42578125" style="44"/>
    <col min="10753" max="10753" width="4" style="44" customWidth="1"/>
    <col min="10754" max="10754" width="67.28515625" style="44" customWidth="1"/>
    <col min="10755" max="10755" width="43.85546875" style="44" customWidth="1"/>
    <col min="10756" max="11008" width="11.42578125" style="44"/>
    <col min="11009" max="11009" width="4" style="44" customWidth="1"/>
    <col min="11010" max="11010" width="67.28515625" style="44" customWidth="1"/>
    <col min="11011" max="11011" width="43.85546875" style="44" customWidth="1"/>
    <col min="11012" max="11264" width="11.42578125" style="44"/>
    <col min="11265" max="11265" width="4" style="44" customWidth="1"/>
    <col min="11266" max="11266" width="67.28515625" style="44" customWidth="1"/>
    <col min="11267" max="11267" width="43.85546875" style="44" customWidth="1"/>
    <col min="11268" max="11520" width="11.42578125" style="44"/>
    <col min="11521" max="11521" width="4" style="44" customWidth="1"/>
    <col min="11522" max="11522" width="67.28515625" style="44" customWidth="1"/>
    <col min="11523" max="11523" width="43.85546875" style="44" customWidth="1"/>
    <col min="11524" max="11776" width="11.42578125" style="44"/>
    <col min="11777" max="11777" width="4" style="44" customWidth="1"/>
    <col min="11778" max="11778" width="67.28515625" style="44" customWidth="1"/>
    <col min="11779" max="11779" width="43.85546875" style="44" customWidth="1"/>
    <col min="11780" max="12032" width="11.42578125" style="44"/>
    <col min="12033" max="12033" width="4" style="44" customWidth="1"/>
    <col min="12034" max="12034" width="67.28515625" style="44" customWidth="1"/>
    <col min="12035" max="12035" width="43.85546875" style="44" customWidth="1"/>
    <col min="12036" max="12288" width="11.42578125" style="44"/>
    <col min="12289" max="12289" width="4" style="44" customWidth="1"/>
    <col min="12290" max="12290" width="67.28515625" style="44" customWidth="1"/>
    <col min="12291" max="12291" width="43.85546875" style="44" customWidth="1"/>
    <col min="12292" max="12544" width="11.42578125" style="44"/>
    <col min="12545" max="12545" width="4" style="44" customWidth="1"/>
    <col min="12546" max="12546" width="67.28515625" style="44" customWidth="1"/>
    <col min="12547" max="12547" width="43.85546875" style="44" customWidth="1"/>
    <col min="12548" max="12800" width="11.42578125" style="44"/>
    <col min="12801" max="12801" width="4" style="44" customWidth="1"/>
    <col min="12802" max="12802" width="67.28515625" style="44" customWidth="1"/>
    <col min="12803" max="12803" width="43.85546875" style="44" customWidth="1"/>
    <col min="12804" max="13056" width="11.42578125" style="44"/>
    <col min="13057" max="13057" width="4" style="44" customWidth="1"/>
    <col min="13058" max="13058" width="67.28515625" style="44" customWidth="1"/>
    <col min="13059" max="13059" width="43.85546875" style="44" customWidth="1"/>
    <col min="13060" max="13312" width="11.42578125" style="44"/>
    <col min="13313" max="13313" width="4" style="44" customWidth="1"/>
    <col min="13314" max="13314" width="67.28515625" style="44" customWidth="1"/>
    <col min="13315" max="13315" width="43.85546875" style="44" customWidth="1"/>
    <col min="13316" max="13568" width="11.42578125" style="44"/>
    <col min="13569" max="13569" width="4" style="44" customWidth="1"/>
    <col min="13570" max="13570" width="67.28515625" style="44" customWidth="1"/>
    <col min="13571" max="13571" width="43.85546875" style="44" customWidth="1"/>
    <col min="13572" max="13824" width="11.42578125" style="44"/>
    <col min="13825" max="13825" width="4" style="44" customWidth="1"/>
    <col min="13826" max="13826" width="67.28515625" style="44" customWidth="1"/>
    <col min="13827" max="13827" width="43.85546875" style="44" customWidth="1"/>
    <col min="13828" max="14080" width="11.42578125" style="44"/>
    <col min="14081" max="14081" width="4" style="44" customWidth="1"/>
    <col min="14082" max="14082" width="67.28515625" style="44" customWidth="1"/>
    <col min="14083" max="14083" width="43.85546875" style="44" customWidth="1"/>
    <col min="14084" max="14336" width="11.42578125" style="44"/>
    <col min="14337" max="14337" width="4" style="44" customWidth="1"/>
    <col min="14338" max="14338" width="67.28515625" style="44" customWidth="1"/>
    <col min="14339" max="14339" width="43.85546875" style="44" customWidth="1"/>
    <col min="14340" max="14592" width="11.42578125" style="44"/>
    <col min="14593" max="14593" width="4" style="44" customWidth="1"/>
    <col min="14594" max="14594" width="67.28515625" style="44" customWidth="1"/>
    <col min="14595" max="14595" width="43.85546875" style="44" customWidth="1"/>
    <col min="14596" max="14848" width="11.42578125" style="44"/>
    <col min="14849" max="14849" width="4" style="44" customWidth="1"/>
    <col min="14850" max="14850" width="67.28515625" style="44" customWidth="1"/>
    <col min="14851" max="14851" width="43.85546875" style="44" customWidth="1"/>
    <col min="14852" max="15104" width="11.42578125" style="44"/>
    <col min="15105" max="15105" width="4" style="44" customWidth="1"/>
    <col min="15106" max="15106" width="67.28515625" style="44" customWidth="1"/>
    <col min="15107" max="15107" width="43.85546875" style="44" customWidth="1"/>
    <col min="15108" max="15360" width="11.42578125" style="44"/>
    <col min="15361" max="15361" width="4" style="44" customWidth="1"/>
    <col min="15362" max="15362" width="67.28515625" style="44" customWidth="1"/>
    <col min="15363" max="15363" width="43.85546875" style="44" customWidth="1"/>
    <col min="15364" max="15616" width="11.42578125" style="44"/>
    <col min="15617" max="15617" width="4" style="44" customWidth="1"/>
    <col min="15618" max="15618" width="67.28515625" style="44" customWidth="1"/>
    <col min="15619" max="15619" width="43.85546875" style="44" customWidth="1"/>
    <col min="15620" max="15872" width="11.42578125" style="44"/>
    <col min="15873" max="15873" width="4" style="44" customWidth="1"/>
    <col min="15874" max="15874" width="67.28515625" style="44" customWidth="1"/>
    <col min="15875" max="15875" width="43.85546875" style="44" customWidth="1"/>
    <col min="15876" max="16128" width="11.42578125" style="44"/>
    <col min="16129" max="16129" width="4" style="44" customWidth="1"/>
    <col min="16130" max="16130" width="67.28515625" style="44" customWidth="1"/>
    <col min="16131" max="16131" width="43.85546875" style="44" customWidth="1"/>
    <col min="16132" max="16384" width="11.42578125" style="44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49" t="s">
        <v>189</v>
      </c>
      <c r="C10" s="350"/>
    </row>
    <row r="11" spans="2:3" ht="3" customHeight="1" x14ac:dyDescent="0.2">
      <c r="B11" s="93"/>
      <c r="C11" s="94"/>
    </row>
    <row r="12" spans="2:3" ht="36" customHeight="1" x14ac:dyDescent="0.2">
      <c r="B12" s="114" t="s">
        <v>88</v>
      </c>
      <c r="C12" s="115" t="s">
        <v>89</v>
      </c>
    </row>
    <row r="13" spans="2:3" ht="27.95" customHeight="1" x14ac:dyDescent="0.2">
      <c r="B13" s="95" t="s">
        <v>90</v>
      </c>
      <c r="C13" s="96">
        <v>535</v>
      </c>
    </row>
    <row r="14" spans="2:3" ht="27.95" customHeight="1" x14ac:dyDescent="0.2">
      <c r="B14" s="95" t="s">
        <v>91</v>
      </c>
      <c r="C14" s="96">
        <v>451</v>
      </c>
    </row>
    <row r="15" spans="2:3" ht="27.95" customHeight="1" x14ac:dyDescent="0.2">
      <c r="B15" s="95" t="s">
        <v>92</v>
      </c>
      <c r="C15" s="96">
        <v>512</v>
      </c>
    </row>
    <row r="16" spans="2:3" ht="27.95" customHeight="1" x14ac:dyDescent="0.2">
      <c r="B16" s="95" t="s">
        <v>93</v>
      </c>
      <c r="C16" s="96">
        <v>0</v>
      </c>
    </row>
    <row r="17" spans="2:3" ht="27.95" customHeight="1" x14ac:dyDescent="0.2">
      <c r="B17" s="95" t="s">
        <v>94</v>
      </c>
      <c r="C17" s="96">
        <v>96</v>
      </c>
    </row>
    <row r="18" spans="2:3" ht="27.95" customHeight="1" thickBot="1" x14ac:dyDescent="0.25">
      <c r="B18" s="97" t="s">
        <v>95</v>
      </c>
      <c r="C18" s="98">
        <v>34</v>
      </c>
    </row>
    <row r="19" spans="2:3" ht="4.5" customHeight="1" thickBot="1" x14ac:dyDescent="0.25">
      <c r="B19" s="99"/>
      <c r="C19" s="100"/>
    </row>
    <row r="20" spans="2:3" ht="33.75" customHeight="1" thickBot="1" x14ac:dyDescent="0.25">
      <c r="B20" s="118" t="s">
        <v>110</v>
      </c>
      <c r="C20" s="117" t="s">
        <v>188</v>
      </c>
    </row>
    <row r="21" spans="2:3" ht="3.75" customHeight="1" thickBot="1" x14ac:dyDescent="0.25">
      <c r="B21" s="101"/>
      <c r="C21" s="102"/>
    </row>
    <row r="22" spans="2:3" ht="27.95" customHeight="1" x14ac:dyDescent="0.2">
      <c r="B22" s="103" t="s">
        <v>96</v>
      </c>
      <c r="C22" s="104" t="s">
        <v>89</v>
      </c>
    </row>
    <row r="23" spans="2:3" ht="27.95" customHeight="1" x14ac:dyDescent="0.2">
      <c r="B23" s="95" t="s">
        <v>97</v>
      </c>
      <c r="C23" s="105">
        <v>563</v>
      </c>
    </row>
    <row r="24" spans="2:3" ht="27.95" customHeight="1" x14ac:dyDescent="0.2">
      <c r="B24" s="95" t="s">
        <v>98</v>
      </c>
      <c r="C24" s="105">
        <v>2</v>
      </c>
    </row>
    <row r="25" spans="2:3" ht="27.95" customHeight="1" x14ac:dyDescent="0.2">
      <c r="B25" s="132" t="s">
        <v>99</v>
      </c>
      <c r="C25" s="134">
        <v>49</v>
      </c>
    </row>
    <row r="26" spans="2:3" ht="27.95" customHeight="1" x14ac:dyDescent="0.2">
      <c r="B26" s="133" t="s">
        <v>100</v>
      </c>
      <c r="C26" s="135">
        <v>0</v>
      </c>
    </row>
    <row r="27" spans="2:3" ht="27.95" customHeight="1" x14ac:dyDescent="0.2">
      <c r="B27" s="133" t="s">
        <v>101</v>
      </c>
      <c r="C27" s="135">
        <v>11</v>
      </c>
    </row>
    <row r="28" spans="2:3" ht="27.95" customHeight="1" x14ac:dyDescent="0.2">
      <c r="B28" s="133" t="s">
        <v>102</v>
      </c>
      <c r="C28" s="135">
        <v>0</v>
      </c>
    </row>
    <row r="29" spans="2:3" ht="27.95" customHeight="1" x14ac:dyDescent="0.2">
      <c r="B29" s="133" t="s">
        <v>103</v>
      </c>
      <c r="C29" s="135">
        <v>2</v>
      </c>
    </row>
    <row r="30" spans="2:3" ht="32.25" customHeight="1" x14ac:dyDescent="0.2">
      <c r="B30" s="133" t="s">
        <v>104</v>
      </c>
      <c r="C30" s="135">
        <v>3</v>
      </c>
    </row>
    <row r="31" spans="2:3" ht="10.5" customHeight="1" thickBot="1" x14ac:dyDescent="0.25">
      <c r="B31" s="136"/>
      <c r="C31" s="137"/>
    </row>
    <row r="32" spans="2:3" ht="11.25" customHeight="1" thickBot="1" x14ac:dyDescent="0.25">
      <c r="B32" s="106"/>
      <c r="C32" s="56"/>
    </row>
    <row r="33" spans="2:3" ht="48" customHeight="1" thickBot="1" x14ac:dyDescent="0.25">
      <c r="B33" s="107" t="s">
        <v>127</v>
      </c>
      <c r="C33" s="108">
        <f>C23+C25+C27+C28+C29+C30+C24+C26</f>
        <v>630</v>
      </c>
    </row>
    <row r="34" spans="2:3" ht="11.25" customHeight="1" thickBot="1" x14ac:dyDescent="0.25">
      <c r="B34" s="109"/>
      <c r="C34" s="110"/>
    </row>
    <row r="35" spans="2:3" ht="30" customHeight="1" thickBot="1" x14ac:dyDescent="0.25">
      <c r="B35" s="118" t="s">
        <v>109</v>
      </c>
      <c r="C35" s="116" t="s">
        <v>188</v>
      </c>
    </row>
    <row r="36" spans="2:3" ht="10.5" customHeight="1" thickBot="1" x14ac:dyDescent="0.25">
      <c r="B36" s="111"/>
      <c r="C36" s="102"/>
    </row>
    <row r="37" spans="2:3" ht="27.95" customHeight="1" x14ac:dyDescent="0.2">
      <c r="B37" s="103" t="s">
        <v>105</v>
      </c>
      <c r="C37" s="112"/>
    </row>
    <row r="38" spans="2:3" ht="25.5" customHeight="1" x14ac:dyDescent="0.2">
      <c r="B38" s="95" t="s">
        <v>106</v>
      </c>
      <c r="C38" s="96">
        <v>117</v>
      </c>
    </row>
    <row r="39" spans="2:3" ht="24.75" customHeight="1" x14ac:dyDescent="0.2">
      <c r="B39" s="95" t="s">
        <v>107</v>
      </c>
      <c r="C39" s="96">
        <v>148</v>
      </c>
    </row>
    <row r="40" spans="2:3" ht="24" customHeight="1" thickBot="1" x14ac:dyDescent="0.25">
      <c r="B40" s="97" t="s">
        <v>108</v>
      </c>
      <c r="C40" s="98">
        <v>67</v>
      </c>
    </row>
    <row r="41" spans="2:3" ht="10.5" customHeight="1" thickBot="1" x14ac:dyDescent="0.25">
      <c r="B41" s="106"/>
      <c r="C41" s="56"/>
    </row>
    <row r="42" spans="2:3" ht="27.95" customHeight="1" x14ac:dyDescent="0.2">
      <c r="B42" s="71" t="s">
        <v>5</v>
      </c>
      <c r="C42" s="113">
        <f>SUM(C38:C41)</f>
        <v>332</v>
      </c>
    </row>
    <row r="43" spans="2:3" ht="27.95" customHeight="1" x14ac:dyDescent="0.2">
      <c r="B43" s="49"/>
      <c r="C43" s="50"/>
    </row>
    <row r="44" spans="2:3" ht="27.95" customHeight="1" x14ac:dyDescent="0.2">
      <c r="B44" s="52"/>
      <c r="C44" s="51"/>
    </row>
    <row r="45" spans="2:3" ht="27.95" customHeight="1" x14ac:dyDescent="0.2">
      <c r="B45" s="53"/>
      <c r="C45" s="53"/>
    </row>
    <row r="46" spans="2:3" ht="30.95" customHeight="1" x14ac:dyDescent="0.2">
      <c r="B46" s="55"/>
      <c r="C46" s="56"/>
    </row>
    <row r="47" spans="2:3" ht="30.95" customHeight="1" x14ac:dyDescent="0.2">
      <c r="B47" s="55"/>
      <c r="C47" s="56"/>
    </row>
    <row r="48" spans="2:3" ht="30.95" customHeight="1" x14ac:dyDescent="0.2">
      <c r="B48" s="57"/>
      <c r="C48" s="56"/>
    </row>
    <row r="49" spans="2:3" ht="30.95" customHeight="1" x14ac:dyDescent="0.2">
      <c r="B49" s="58"/>
      <c r="C49" s="58"/>
    </row>
    <row r="50" spans="2:3" ht="30.95" customHeight="1" x14ac:dyDescent="0.2">
      <c r="B50" s="58"/>
      <c r="C50" s="58"/>
    </row>
    <row r="51" spans="2:3" ht="30.95" customHeight="1" x14ac:dyDescent="0.2">
      <c r="B51" s="59"/>
      <c r="C51" s="59"/>
    </row>
    <row r="52" spans="2:3" ht="30.95" customHeight="1" x14ac:dyDescent="0.2">
      <c r="B52" s="60"/>
      <c r="C52" s="60"/>
    </row>
    <row r="53" spans="2:3" ht="30.95" customHeight="1" x14ac:dyDescent="0.2">
      <c r="B53" s="61"/>
      <c r="C53" s="61"/>
    </row>
    <row r="54" spans="2:3" ht="30.95" customHeight="1" x14ac:dyDescent="0.2">
      <c r="B54" s="55"/>
      <c r="C54" s="56"/>
    </row>
    <row r="55" spans="2:3" ht="30.95" customHeight="1" x14ac:dyDescent="0.2">
      <c r="B55" s="55"/>
      <c r="C55" s="56"/>
    </row>
    <row r="56" spans="2:3" ht="30.95" customHeight="1" x14ac:dyDescent="0.2">
      <c r="B56" s="55"/>
      <c r="C56" s="56"/>
    </row>
    <row r="57" spans="2:3" ht="30.95" customHeight="1" x14ac:dyDescent="0.2">
      <c r="B57" s="55"/>
      <c r="C57" s="56"/>
    </row>
    <row r="58" spans="2:3" ht="30.95" customHeight="1" x14ac:dyDescent="0.2">
      <c r="B58" s="55"/>
      <c r="C58" s="56"/>
    </row>
    <row r="59" spans="2:3" ht="30.95" customHeight="1" x14ac:dyDescent="0.2">
      <c r="B59" s="62"/>
      <c r="C59" s="54"/>
    </row>
    <row r="60" spans="2:3" ht="30.95" customHeight="1" x14ac:dyDescent="0.2">
      <c r="B60" s="55"/>
      <c r="C60" s="56"/>
    </row>
    <row r="61" spans="2:3" ht="30.95" customHeight="1" x14ac:dyDescent="0.2">
      <c r="B61" s="55"/>
      <c r="C61" s="56"/>
    </row>
    <row r="62" spans="2:3" ht="30.95" customHeight="1" x14ac:dyDescent="0.2">
      <c r="B62" s="57"/>
      <c r="C62" s="56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1"/>
  <sheetViews>
    <sheetView showGridLines="0" view="pageLayout" topLeftCell="A31" zoomScale="75" zoomScaleNormal="50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36" t="s">
        <v>190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174"/>
    </row>
    <row r="11" spans="2:16" ht="15.75" thickBot="1" x14ac:dyDescent="0.25">
      <c r="B11" s="5"/>
      <c r="C11" s="5"/>
    </row>
    <row r="12" spans="2:16" ht="36" customHeight="1" x14ac:dyDescent="0.2">
      <c r="B12" s="294" t="s">
        <v>0</v>
      </c>
      <c r="C12" s="295" t="s">
        <v>34</v>
      </c>
      <c r="E12" s="247">
        <v>100</v>
      </c>
    </row>
    <row r="13" spans="2:16" ht="36" customHeight="1" x14ac:dyDescent="0.2">
      <c r="B13" s="296" t="s">
        <v>178</v>
      </c>
      <c r="C13" s="297">
        <v>289</v>
      </c>
    </row>
    <row r="14" spans="2:16" ht="30.95" customHeight="1" x14ac:dyDescent="0.2">
      <c r="B14" s="296" t="s">
        <v>191</v>
      </c>
      <c r="C14" s="297">
        <v>291</v>
      </c>
    </row>
    <row r="15" spans="2:16" ht="12.75" customHeight="1" thickBot="1" x14ac:dyDescent="0.25">
      <c r="B15" s="276"/>
      <c r="C15" s="298"/>
      <c r="D15" s="7"/>
    </row>
    <row r="16" spans="2:16" ht="39.75" customHeight="1" thickTop="1" x14ac:dyDescent="0.2">
      <c r="B16" s="299" t="s">
        <v>22</v>
      </c>
      <c r="C16" s="300">
        <f>(C13*E12/C14)-100</f>
        <v>-0.68728522336769515</v>
      </c>
    </row>
    <row r="25" spans="2:3" ht="15.75" thickBot="1" x14ac:dyDescent="0.25"/>
    <row r="26" spans="2:3" ht="18" x14ac:dyDescent="0.25">
      <c r="B26" s="260" t="s">
        <v>132</v>
      </c>
      <c r="C26" s="261">
        <v>82</v>
      </c>
    </row>
    <row r="27" spans="2:3" ht="18" x14ac:dyDescent="0.25">
      <c r="B27" s="262" t="s">
        <v>180</v>
      </c>
      <c r="C27" s="263">
        <v>208</v>
      </c>
    </row>
    <row r="28" spans="2:3" ht="18" x14ac:dyDescent="0.25">
      <c r="B28" s="262" t="s">
        <v>133</v>
      </c>
      <c r="C28" s="263"/>
    </row>
    <row r="29" spans="2:3" ht="18" x14ac:dyDescent="0.25">
      <c r="B29" s="264" t="s">
        <v>171</v>
      </c>
      <c r="C29" s="265"/>
    </row>
    <row r="30" spans="2:3" ht="18.75" thickBot="1" x14ac:dyDescent="0.3">
      <c r="B30" s="266" t="s">
        <v>168</v>
      </c>
      <c r="C30" s="267">
        <v>1</v>
      </c>
    </row>
    <row r="31" spans="2:3" ht="18" x14ac:dyDescent="0.25">
      <c r="B31" s="268"/>
      <c r="C31" s="269">
        <f>SUM(C26:C30)</f>
        <v>291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16" zoomScale="75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 x14ac:dyDescent="0.25">
      <c r="B9" s="351" t="s">
        <v>192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175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301" t="s">
        <v>0</v>
      </c>
      <c r="C12" s="273" t="s">
        <v>182</v>
      </c>
      <c r="D12" s="273" t="s">
        <v>179</v>
      </c>
    </row>
    <row r="13" spans="2:16" ht="30.95" customHeight="1" x14ac:dyDescent="0.2">
      <c r="B13" s="302" t="s">
        <v>17</v>
      </c>
      <c r="C13" s="303">
        <v>30</v>
      </c>
      <c r="D13" s="303">
        <v>35</v>
      </c>
    </row>
    <row r="14" spans="2:16" ht="30.95" customHeight="1" x14ac:dyDescent="0.2">
      <c r="B14" s="302" t="s">
        <v>18</v>
      </c>
      <c r="C14" s="303">
        <v>20</v>
      </c>
      <c r="D14" s="303">
        <v>14</v>
      </c>
    </row>
    <row r="15" spans="2:16" ht="30.95" customHeight="1" x14ac:dyDescent="0.2">
      <c r="B15" s="304" t="s">
        <v>19</v>
      </c>
      <c r="C15" s="303">
        <v>47</v>
      </c>
      <c r="D15" s="303">
        <v>29</v>
      </c>
    </row>
    <row r="16" spans="2:16" ht="12.75" customHeight="1" x14ac:dyDescent="0.2">
      <c r="B16" s="305"/>
      <c r="C16" s="306"/>
      <c r="D16" s="306"/>
    </row>
    <row r="17" spans="2:4" ht="30.95" customHeight="1" x14ac:dyDescent="0.2">
      <c r="B17" s="307" t="s">
        <v>5</v>
      </c>
      <c r="C17" s="303">
        <f>C13+C14+C15</f>
        <v>97</v>
      </c>
      <c r="D17" s="303">
        <f>D13+D14+D15</f>
        <v>78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16" zoomScale="75" zoomScaleSheetLayoutView="75" zoomScalePageLayoutView="75" workbookViewId="0">
      <selection activeCell="M50" activeCellId="1" sqref="B35 M50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9" spans="1:15" ht="30" customHeight="1" x14ac:dyDescent="0.2">
      <c r="A9" s="352" t="s">
        <v>193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177"/>
    </row>
    <row r="11" spans="1:15" ht="15.75" thickBot="1" x14ac:dyDescent="0.25">
      <c r="A11" s="10" t="s">
        <v>8</v>
      </c>
      <c r="B11" s="11"/>
      <c r="C11" s="11"/>
    </row>
    <row r="12" spans="1:15" ht="36" customHeight="1" x14ac:dyDescent="0.2">
      <c r="A12" s="301" t="s">
        <v>0</v>
      </c>
      <c r="B12" s="273" t="s">
        <v>177</v>
      </c>
      <c r="C12" s="273" t="s">
        <v>182</v>
      </c>
    </row>
    <row r="13" spans="1:15" ht="30.95" customHeight="1" x14ac:dyDescent="0.2">
      <c r="A13" s="308" t="s">
        <v>20</v>
      </c>
      <c r="B13" s="303">
        <v>787</v>
      </c>
      <c r="C13" s="303">
        <v>852</v>
      </c>
    </row>
    <row r="14" spans="1:15" ht="30.95" customHeight="1" x14ac:dyDescent="0.2">
      <c r="A14" s="304" t="s">
        <v>21</v>
      </c>
      <c r="B14" s="303">
        <v>180</v>
      </c>
      <c r="C14" s="303">
        <v>334</v>
      </c>
    </row>
    <row r="15" spans="1:15" ht="30.95" customHeight="1" x14ac:dyDescent="0.2">
      <c r="A15" s="304"/>
      <c r="B15" s="303"/>
      <c r="C15" s="303"/>
    </row>
    <row r="16" spans="1:15" ht="12.75" customHeight="1" x14ac:dyDescent="0.2">
      <c r="A16" s="305"/>
      <c r="B16" s="306"/>
      <c r="C16" s="306"/>
    </row>
    <row r="17" spans="1:3" ht="30.95" customHeight="1" x14ac:dyDescent="0.2">
      <c r="A17" s="307" t="s">
        <v>5</v>
      </c>
      <c r="B17" s="309">
        <f>B13+B14+B15</f>
        <v>967</v>
      </c>
      <c r="C17" s="309">
        <f>C13+C14+C15</f>
        <v>1186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>
      <c r="A20" s="13"/>
      <c r="B20" s="14"/>
      <c r="C20" s="14"/>
    </row>
    <row r="21" spans="1:3" ht="30.95" customHeight="1" thickBot="1" x14ac:dyDescent="0.25">
      <c r="A21" s="13"/>
      <c r="B21" s="14"/>
      <c r="C21" s="14"/>
    </row>
    <row r="22" spans="1:3" ht="30.95" customHeight="1" thickBot="1" x14ac:dyDescent="0.3">
      <c r="A22" s="353" t="s">
        <v>130</v>
      </c>
      <c r="B22" s="354"/>
      <c r="C22" s="14"/>
    </row>
    <row r="23" spans="1:3" ht="27" customHeight="1" x14ac:dyDescent="0.25">
      <c r="A23" s="248" t="s">
        <v>111</v>
      </c>
      <c r="B23" s="210">
        <v>1019</v>
      </c>
      <c r="C23" s="14"/>
    </row>
    <row r="24" spans="1:3" ht="21.75" customHeight="1" thickBot="1" x14ac:dyDescent="0.3">
      <c r="A24" s="249" t="s">
        <v>112</v>
      </c>
      <c r="B24" s="208">
        <v>83</v>
      </c>
      <c r="C24" s="14"/>
    </row>
    <row r="25" spans="1:3" ht="13.5" customHeight="1" thickBot="1" x14ac:dyDescent="0.25">
      <c r="A25" s="250"/>
      <c r="B25" s="251"/>
      <c r="C25" s="14"/>
    </row>
    <row r="26" spans="1:3" ht="24" customHeight="1" x14ac:dyDescent="0.25">
      <c r="A26" s="355" t="s">
        <v>118</v>
      </c>
      <c r="B26" s="356"/>
      <c r="C26" s="14"/>
    </row>
    <row r="27" spans="1:3" ht="30.95" customHeight="1" x14ac:dyDescent="0.25">
      <c r="A27" s="252" t="s">
        <v>111</v>
      </c>
      <c r="B27" s="207">
        <v>78</v>
      </c>
      <c r="C27" s="14"/>
    </row>
    <row r="28" spans="1:3" ht="24.75" customHeight="1" thickBot="1" x14ac:dyDescent="0.3">
      <c r="A28" s="249" t="s">
        <v>112</v>
      </c>
      <c r="B28" s="208">
        <v>6</v>
      </c>
      <c r="C28" s="14"/>
    </row>
    <row r="29" spans="1:3" ht="30.95" customHeight="1" thickBot="1" x14ac:dyDescent="0.3">
      <c r="A29" s="179"/>
      <c r="B29" s="209">
        <f>B28+B27+B24+B23</f>
        <v>1186</v>
      </c>
      <c r="C29" s="14"/>
    </row>
    <row r="30" spans="1:3" ht="30.95" customHeight="1" x14ac:dyDescent="0.2">
      <c r="A30" s="13"/>
      <c r="B30" s="14"/>
      <c r="C30" s="14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7"/>
  <sheetViews>
    <sheetView view="pageLayout" topLeftCell="A25" zoomScaleNormal="100" workbookViewId="0">
      <selection activeCell="M50" activeCellId="1" sqref="B35 M50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 x14ac:dyDescent="0.2">
      <c r="C4" s="352" t="s">
        <v>194</v>
      </c>
      <c r="D4" s="352"/>
      <c r="E4" s="352"/>
      <c r="F4" s="352"/>
      <c r="G4" s="352"/>
      <c r="H4" s="352"/>
      <c r="I4" s="352"/>
    </row>
    <row r="5" spans="2:12" x14ac:dyDescent="0.2">
      <c r="C5" s="352"/>
      <c r="D5" s="352"/>
      <c r="E5" s="352"/>
      <c r="F5" s="352"/>
      <c r="G5" s="352"/>
      <c r="H5" s="352"/>
      <c r="I5" s="352"/>
    </row>
    <row r="6" spans="2:12" x14ac:dyDescent="0.2">
      <c r="C6" s="352"/>
      <c r="D6" s="352"/>
      <c r="E6" s="352"/>
      <c r="F6" s="352"/>
      <c r="G6" s="352"/>
      <c r="H6" s="352"/>
      <c r="I6" s="352"/>
    </row>
    <row r="8" spans="2:12" ht="18" thickBot="1" x14ac:dyDescent="0.35"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2:12" s="332" customFormat="1" ht="33" customHeight="1" thickBot="1" x14ac:dyDescent="0.25">
      <c r="B9" s="325" t="s">
        <v>34</v>
      </c>
      <c r="C9" s="326" t="s">
        <v>146</v>
      </c>
      <c r="D9" s="327" t="s">
        <v>147</v>
      </c>
      <c r="E9" s="327" t="s">
        <v>148</v>
      </c>
      <c r="F9" s="328" t="s">
        <v>149</v>
      </c>
      <c r="G9" s="328" t="s">
        <v>150</v>
      </c>
      <c r="H9" s="329" t="s">
        <v>151</v>
      </c>
      <c r="I9" s="330" t="s">
        <v>165</v>
      </c>
      <c r="J9" s="324" t="s">
        <v>196</v>
      </c>
      <c r="K9" s="331"/>
      <c r="L9" s="331"/>
    </row>
    <row r="10" spans="2:12" ht="18" thickBot="1" x14ac:dyDescent="0.35">
      <c r="B10" s="240" t="s">
        <v>142</v>
      </c>
      <c r="C10" s="215">
        <v>389</v>
      </c>
      <c r="D10" s="215">
        <v>25</v>
      </c>
      <c r="E10" s="215">
        <v>1</v>
      </c>
      <c r="F10" s="215"/>
      <c r="G10" s="215">
        <v>10</v>
      </c>
      <c r="H10" s="236">
        <v>3</v>
      </c>
      <c r="I10" s="236"/>
      <c r="J10" s="245">
        <f>SUM(C10:I10)</f>
        <v>428</v>
      </c>
      <c r="K10" s="212"/>
      <c r="L10" s="212"/>
    </row>
    <row r="11" spans="2:12" ht="10.5" customHeight="1" thickBot="1" x14ac:dyDescent="0.35">
      <c r="B11" s="241"/>
      <c r="C11" s="213"/>
      <c r="D11" s="213"/>
      <c r="E11" s="213"/>
      <c r="F11" s="213"/>
      <c r="G11" s="213"/>
      <c r="H11" s="222"/>
      <c r="I11" s="222"/>
      <c r="J11" s="245"/>
      <c r="K11" s="212"/>
      <c r="L11" s="212"/>
    </row>
    <row r="12" spans="2:12" ht="18" thickBot="1" x14ac:dyDescent="0.35">
      <c r="B12" s="241" t="s">
        <v>143</v>
      </c>
      <c r="C12" s="213">
        <v>3</v>
      </c>
      <c r="D12" s="213">
        <v>5</v>
      </c>
      <c r="E12" s="213"/>
      <c r="F12" s="213"/>
      <c r="G12" s="213"/>
      <c r="H12" s="222">
        <v>1</v>
      </c>
      <c r="I12" s="222"/>
      <c r="J12" s="245">
        <f t="shared" ref="J12:J16" si="0">SUM(C12:I12)</f>
        <v>9</v>
      </c>
      <c r="K12" s="212"/>
      <c r="L12" s="212"/>
    </row>
    <row r="13" spans="2:12" ht="6.75" customHeight="1" thickBot="1" x14ac:dyDescent="0.35">
      <c r="B13" s="241"/>
      <c r="C13" s="213"/>
      <c r="D13" s="213"/>
      <c r="E13" s="213"/>
      <c r="F13" s="213"/>
      <c r="G13" s="213"/>
      <c r="H13" s="222"/>
      <c r="I13" s="222"/>
      <c r="J13" s="245"/>
      <c r="K13" s="212"/>
      <c r="L13" s="212"/>
    </row>
    <row r="14" spans="2:12" ht="18" thickBot="1" x14ac:dyDescent="0.35">
      <c r="B14" s="241" t="s">
        <v>144</v>
      </c>
      <c r="C14" s="213"/>
      <c r="D14" s="213"/>
      <c r="E14" s="213">
        <v>65</v>
      </c>
      <c r="F14" s="213"/>
      <c r="G14" s="213"/>
      <c r="H14" s="222"/>
      <c r="I14" s="222"/>
      <c r="J14" s="245">
        <f t="shared" si="0"/>
        <v>65</v>
      </c>
      <c r="K14" s="212"/>
      <c r="L14" s="212"/>
    </row>
    <row r="15" spans="2:12" ht="9" customHeight="1" thickBot="1" x14ac:dyDescent="0.35">
      <c r="B15" s="241"/>
      <c r="C15" s="213"/>
      <c r="D15" s="213"/>
      <c r="E15" s="213"/>
      <c r="F15" s="213"/>
      <c r="G15" s="213"/>
      <c r="H15" s="222"/>
      <c r="I15" s="222"/>
      <c r="J15" s="245"/>
      <c r="K15" s="212"/>
      <c r="L15" s="212"/>
    </row>
    <row r="16" spans="2:12" ht="18" thickBot="1" x14ac:dyDescent="0.35">
      <c r="B16" s="242" t="s">
        <v>145</v>
      </c>
      <c r="C16" s="243"/>
      <c r="D16" s="243"/>
      <c r="E16" s="243">
        <v>8</v>
      </c>
      <c r="F16" s="243"/>
      <c r="G16" s="243"/>
      <c r="H16" s="244"/>
      <c r="I16" s="244"/>
      <c r="J16" s="245">
        <f t="shared" si="0"/>
        <v>8</v>
      </c>
      <c r="K16" s="212"/>
      <c r="L16" s="212"/>
    </row>
    <row r="17" spans="2:12" ht="36" customHeight="1" x14ac:dyDescent="0.3">
      <c r="B17" s="219"/>
      <c r="C17" s="237">
        <f>SUM(C10:C16)</f>
        <v>392</v>
      </c>
      <c r="D17" s="238">
        <f t="shared" ref="D17:I17" si="1">SUM(D10:D16)</f>
        <v>30</v>
      </c>
      <c r="E17" s="238">
        <f t="shared" si="1"/>
        <v>74</v>
      </c>
      <c r="F17" s="238">
        <f t="shared" si="1"/>
        <v>0</v>
      </c>
      <c r="G17" s="238">
        <f t="shared" si="1"/>
        <v>10</v>
      </c>
      <c r="H17" s="239">
        <f t="shared" si="1"/>
        <v>4</v>
      </c>
      <c r="I17" s="239">
        <f t="shared" si="1"/>
        <v>0</v>
      </c>
      <c r="J17" s="245">
        <f>SUM(C17:I17)</f>
        <v>510</v>
      </c>
      <c r="K17" s="212"/>
      <c r="L17" s="212"/>
    </row>
    <row r="18" spans="2:12" ht="17.25" x14ac:dyDescent="0.3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212"/>
    </row>
    <row r="19" spans="2:12" ht="17.25" x14ac:dyDescent="0.3"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</row>
    <row r="20" spans="2:12" ht="17.25" x14ac:dyDescent="0.3"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</row>
    <row r="21" spans="2:12" ht="17.25" x14ac:dyDescent="0.3"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</row>
    <row r="22" spans="2:12" ht="17.25" x14ac:dyDescent="0.3"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</row>
    <row r="23" spans="2:12" ht="17.25" x14ac:dyDescent="0.3"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</row>
    <row r="24" spans="2:12" ht="17.25" x14ac:dyDescent="0.3"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</row>
    <row r="25" spans="2:12" ht="17.25" x14ac:dyDescent="0.3"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</row>
    <row r="26" spans="2:12" ht="17.25" x14ac:dyDescent="0.3">
      <c r="K26" s="212"/>
      <c r="L26" s="212"/>
    </row>
    <row r="27" spans="2:12" ht="17.25" x14ac:dyDescent="0.3">
      <c r="K27" s="212"/>
      <c r="L27" s="212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2"/>
  <sheetViews>
    <sheetView topLeftCell="A31" workbookViewId="0">
      <selection activeCell="M50" activeCellId="1" sqref="B35 M50"/>
    </sheetView>
  </sheetViews>
  <sheetFormatPr baseColWidth="10" defaultRowHeight="12.75" x14ac:dyDescent="0.2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7" spans="1:9" ht="12.75" customHeight="1" x14ac:dyDescent="0.2">
      <c r="A7" s="357" t="s">
        <v>154</v>
      </c>
      <c r="B7" s="357"/>
      <c r="C7" s="357"/>
      <c r="D7" s="357"/>
      <c r="E7" s="357"/>
      <c r="F7" s="357"/>
      <c r="G7" s="357"/>
      <c r="H7" s="357"/>
      <c r="I7" s="357"/>
    </row>
    <row r="8" spans="1:9" ht="27.75" customHeight="1" x14ac:dyDescent="0.2">
      <c r="A8" s="357"/>
      <c r="B8" s="357"/>
      <c r="C8" s="357"/>
      <c r="D8" s="357"/>
      <c r="E8" s="357"/>
      <c r="F8" s="357"/>
      <c r="G8" s="357"/>
      <c r="H8" s="357"/>
      <c r="I8" s="357"/>
    </row>
    <row r="9" spans="1:9" ht="13.5" thickBot="1" x14ac:dyDescent="0.25"/>
    <row r="10" spans="1:9" ht="18" thickBot="1" x14ac:dyDescent="0.35">
      <c r="B10" t="s">
        <v>34</v>
      </c>
      <c r="C10" s="220" t="s">
        <v>158</v>
      </c>
      <c r="D10" s="15"/>
      <c r="E10" s="15"/>
    </row>
    <row r="11" spans="1:9" ht="18" thickBot="1" x14ac:dyDescent="0.35">
      <c r="C11" s="220"/>
    </row>
    <row r="12" spans="1:9" ht="17.25" x14ac:dyDescent="0.3">
      <c r="B12" s="196"/>
      <c r="C12" s="221"/>
      <c r="D12" s="212"/>
    </row>
    <row r="13" spans="1:9" ht="17.25" x14ac:dyDescent="0.3">
      <c r="B13" s="214" t="s">
        <v>138</v>
      </c>
      <c r="C13" s="253">
        <v>1179</v>
      </c>
      <c r="D13" s="212"/>
    </row>
    <row r="14" spans="1:9" ht="17.25" x14ac:dyDescent="0.3">
      <c r="B14" s="214" t="s">
        <v>139</v>
      </c>
      <c r="C14" s="222">
        <v>286</v>
      </c>
      <c r="D14" s="212"/>
    </row>
    <row r="15" spans="1:9" ht="17.25" x14ac:dyDescent="0.3">
      <c r="B15" s="214" t="s">
        <v>174</v>
      </c>
      <c r="C15" s="222">
        <v>119</v>
      </c>
      <c r="D15" s="212"/>
      <c r="E15" s="315"/>
      <c r="F15" s="197"/>
    </row>
    <row r="16" spans="1:9" ht="17.25" x14ac:dyDescent="0.3">
      <c r="B16" s="214" t="s">
        <v>140</v>
      </c>
      <c r="C16" s="222">
        <v>37</v>
      </c>
      <c r="D16" s="212"/>
      <c r="E16" s="246"/>
      <c r="F16" s="25"/>
    </row>
    <row r="17" spans="2:6" ht="17.25" x14ac:dyDescent="0.3">
      <c r="B17" s="214"/>
      <c r="C17" s="222"/>
      <c r="D17" s="212"/>
      <c r="F17" s="313"/>
    </row>
    <row r="18" spans="2:6" ht="34.5" x14ac:dyDescent="0.3">
      <c r="B18" s="254" t="s">
        <v>172</v>
      </c>
      <c r="C18" s="255">
        <v>22</v>
      </c>
      <c r="D18" s="256"/>
      <c r="F18" s="314"/>
    </row>
    <row r="19" spans="2:6" ht="17.25" x14ac:dyDescent="0.3">
      <c r="B19" s="214"/>
      <c r="C19" s="222"/>
      <c r="D19" s="212"/>
    </row>
    <row r="20" spans="2:6" ht="17.25" x14ac:dyDescent="0.3">
      <c r="B20" s="223" t="s">
        <v>141</v>
      </c>
      <c r="C20" s="224">
        <v>204</v>
      </c>
      <c r="D20" s="212"/>
    </row>
    <row r="21" spans="2:6" ht="15" x14ac:dyDescent="0.2">
      <c r="B21" s="211"/>
    </row>
    <row r="22" spans="2:6" ht="15" x14ac:dyDescent="0.2">
      <c r="B22" s="211"/>
    </row>
  </sheetData>
  <mergeCells count="1">
    <mergeCell ref="A7:I8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D62"/>
  <sheetViews>
    <sheetView showGridLines="0" topLeftCell="A43" workbookViewId="0">
      <selection activeCell="M50" activeCellId="1" sqref="B35 M50"/>
    </sheetView>
  </sheetViews>
  <sheetFormatPr baseColWidth="10" defaultRowHeight="12.75" x14ac:dyDescent="0.2"/>
  <cols>
    <col min="1" max="1" width="8.140625" customWidth="1"/>
    <col min="2" max="2" width="17.140625" customWidth="1"/>
    <col min="3" max="3" width="0.140625" customWidth="1"/>
    <col min="4" max="4" width="15.5703125" hidden="1" customWidth="1"/>
    <col min="5" max="5" width="14.140625" customWidth="1"/>
    <col min="6" max="6" width="14.28515625" customWidth="1"/>
    <col min="7" max="7" width="11.42578125" style="16"/>
    <col min="8" max="8" width="5.7109375" style="29" customWidth="1"/>
    <col min="9" max="9" width="11.42578125" style="29"/>
    <col min="10" max="21" width="5.7109375" customWidth="1"/>
    <col min="24" max="24" width="10.140625" customWidth="1"/>
    <col min="25" max="25" width="13.42578125" customWidth="1"/>
    <col min="26" max="26" width="19.5703125" customWidth="1"/>
    <col min="27" max="27" width="17" customWidth="1"/>
    <col min="28" max="28" width="15.140625" customWidth="1"/>
  </cols>
  <sheetData>
    <row r="5" spans="2:30" x14ac:dyDescent="0.2">
      <c r="B5" s="15"/>
    </row>
    <row r="6" spans="2:30" ht="13.5" customHeight="1" thickBot="1" x14ac:dyDescent="0.3">
      <c r="B6" s="15"/>
      <c r="Y6" s="358" t="s">
        <v>120</v>
      </c>
      <c r="Z6" s="358"/>
      <c r="AA6" s="358"/>
      <c r="AB6" s="358"/>
      <c r="AC6" s="358"/>
      <c r="AD6" s="178"/>
    </row>
    <row r="7" spans="2:30" ht="18.75" customHeight="1" x14ac:dyDescent="0.25">
      <c r="B7" s="363" t="s">
        <v>31</v>
      </c>
      <c r="C7" s="364"/>
      <c r="D7" s="364"/>
      <c r="E7" s="364"/>
      <c r="F7" s="364"/>
      <c r="G7" s="365"/>
      <c r="H7" s="33"/>
      <c r="I7" s="33"/>
      <c r="Y7" s="358"/>
      <c r="Z7" s="358"/>
      <c r="AA7" s="358"/>
      <c r="AB7" s="358"/>
      <c r="AC7" s="358"/>
      <c r="AD7" s="178"/>
    </row>
    <row r="8" spans="2:30" ht="17.25" customHeight="1" x14ac:dyDescent="0.2">
      <c r="B8" s="366" t="s">
        <v>195</v>
      </c>
      <c r="C8" s="367"/>
      <c r="D8" s="367"/>
      <c r="E8" s="367"/>
      <c r="F8" s="367"/>
      <c r="G8" s="368"/>
      <c r="H8" s="34"/>
      <c r="I8" s="34"/>
    </row>
    <row r="9" spans="2:30" ht="15" customHeight="1" thickBot="1" x14ac:dyDescent="0.25">
      <c r="B9" s="310"/>
      <c r="C9" s="311"/>
      <c r="D9" s="311"/>
      <c r="E9" s="311"/>
      <c r="F9" s="311"/>
      <c r="G9" s="312"/>
      <c r="H9" s="32"/>
      <c r="I9" s="32"/>
    </row>
    <row r="10" spans="2:30" s="29" customFormat="1" ht="9" customHeight="1" thickBot="1" x14ac:dyDescent="0.3">
      <c r="B10" s="30"/>
      <c r="C10" s="31"/>
      <c r="D10" s="31"/>
      <c r="E10" s="31"/>
      <c r="F10" s="31"/>
      <c r="G10" s="31"/>
      <c r="H10" s="32"/>
      <c r="I10" s="32"/>
      <c r="Y10" s="180"/>
      <c r="Z10" s="180"/>
      <c r="AA10" s="180"/>
      <c r="AB10" s="180"/>
      <c r="AC10" s="180"/>
      <c r="AD10" s="180"/>
    </row>
    <row r="11" spans="2:30" s="29" customFormat="1" ht="17.25" customHeight="1" thickBot="1" x14ac:dyDescent="0.25">
      <c r="B11" s="360" t="s">
        <v>30</v>
      </c>
      <c r="C11" s="361"/>
      <c r="D11" s="361"/>
      <c r="E11" s="361"/>
      <c r="F11" s="361"/>
      <c r="G11" s="362"/>
      <c r="H11" s="35"/>
      <c r="I11" s="35"/>
      <c r="Z11" s="185" t="s">
        <v>34</v>
      </c>
      <c r="AA11" s="186" t="s">
        <v>30</v>
      </c>
      <c r="AB11" s="186" t="s">
        <v>32</v>
      </c>
    </row>
    <row r="12" spans="2:30" ht="8.25" customHeight="1" thickBot="1" x14ac:dyDescent="0.25">
      <c r="B12" s="25"/>
      <c r="C12" s="25"/>
      <c r="D12" s="25"/>
      <c r="E12" s="25"/>
      <c r="F12" s="25"/>
      <c r="G12" s="25"/>
      <c r="H12" s="35"/>
      <c r="I12" s="35"/>
      <c r="Z12" s="187" t="s">
        <v>121</v>
      </c>
      <c r="AA12" s="181">
        <v>3</v>
      </c>
      <c r="AB12" s="188">
        <v>2</v>
      </c>
    </row>
    <row r="13" spans="2:30" ht="31.5" customHeight="1" thickBot="1" x14ac:dyDescent="0.25">
      <c r="B13" t="s">
        <v>34</v>
      </c>
      <c r="C13" s="26" t="s">
        <v>26</v>
      </c>
      <c r="D13" s="19" t="s">
        <v>119</v>
      </c>
      <c r="E13" s="19" t="s">
        <v>28</v>
      </c>
      <c r="F13" s="27" t="s">
        <v>29</v>
      </c>
      <c r="G13" s="28" t="s">
        <v>5</v>
      </c>
      <c r="H13" s="36"/>
      <c r="I13" s="36"/>
      <c r="Z13" s="189"/>
      <c r="AA13" s="182"/>
      <c r="AB13" s="190"/>
    </row>
    <row r="14" spans="2:30" ht="24" customHeight="1" x14ac:dyDescent="0.2">
      <c r="B14" s="20" t="s">
        <v>23</v>
      </c>
      <c r="C14" s="42"/>
      <c r="D14" s="42"/>
      <c r="E14" s="42">
        <v>10</v>
      </c>
      <c r="F14" s="42">
        <v>11</v>
      </c>
      <c r="G14" s="37">
        <f>Tabla8[[#This Row],[JUZGADO IV]]+Tabla8[[#This Row],[JUZGADO III]]+Tabla8[[#This Row],[ASUNTOS INTERNOS]]</f>
        <v>21</v>
      </c>
      <c r="H14" s="32"/>
      <c r="I14" s="32"/>
      <c r="Z14" s="189" t="s">
        <v>24</v>
      </c>
      <c r="AA14" s="183">
        <v>0</v>
      </c>
      <c r="AB14" s="190">
        <v>4</v>
      </c>
    </row>
    <row r="15" spans="2:30" ht="24" customHeight="1" x14ac:dyDescent="0.2">
      <c r="B15" s="21" t="s">
        <v>33</v>
      </c>
      <c r="C15" s="121">
        <v>0</v>
      </c>
      <c r="D15" s="122">
        <f>(D14*100%/G14)</f>
        <v>0</v>
      </c>
      <c r="E15" s="122">
        <f>(E14*100%/G14)</f>
        <v>0.47619047619047616</v>
      </c>
      <c r="F15" s="122">
        <f>(F14*100%/G14)</f>
        <v>0.52380952380952384</v>
      </c>
      <c r="G15" s="123">
        <f>Tabla8[[#This Row],[JUZGADO IV]]+Tabla8[[#This Row],[JUZGADO III]]+Tabla8[[#This Row],[COLEGIADO]]+Tabla8[[#This Row],[ASUNTOS INTERNOS]]</f>
        <v>1</v>
      </c>
      <c r="H15" s="32"/>
      <c r="I15" s="32"/>
      <c r="Z15" s="189"/>
      <c r="AA15" s="182"/>
      <c r="AB15" s="190"/>
    </row>
    <row r="16" spans="2:30" ht="24" customHeight="1" x14ac:dyDescent="0.2">
      <c r="B16" s="21" t="s">
        <v>24</v>
      </c>
      <c r="C16" s="43"/>
      <c r="D16" s="43"/>
      <c r="E16" s="43">
        <v>0</v>
      </c>
      <c r="F16" s="43">
        <v>0</v>
      </c>
      <c r="G16" s="38">
        <f>Tabla8[[#This Row],[JUZGADO IV]]+Tabla8[[#This Row],[JUZGADO III]]+Tabla8[[#This Row],[ASUNTOS INTERNOS]]</f>
        <v>0</v>
      </c>
      <c r="H16" s="32"/>
      <c r="I16" s="32"/>
      <c r="Z16" s="189" t="s">
        <v>25</v>
      </c>
      <c r="AA16" s="183">
        <v>1</v>
      </c>
      <c r="AB16" s="190">
        <v>0</v>
      </c>
    </row>
    <row r="17" spans="2:28" ht="24" customHeight="1" thickBot="1" x14ac:dyDescent="0.25">
      <c r="B17" s="21" t="s">
        <v>33</v>
      </c>
      <c r="C17" s="121" t="e">
        <f>(C16*100%/G16)</f>
        <v>#DIV/0!</v>
      </c>
      <c r="D17" s="121" t="e">
        <f>(D16*100%/G16)</f>
        <v>#DIV/0!</v>
      </c>
      <c r="E17" s="121">
        <v>0</v>
      </c>
      <c r="F17" s="121">
        <v>0</v>
      </c>
      <c r="G17" s="123">
        <v>0</v>
      </c>
      <c r="H17" s="32"/>
      <c r="I17" s="32"/>
      <c r="Z17" s="191"/>
      <c r="AA17" s="184"/>
      <c r="AB17" s="192"/>
    </row>
    <row r="18" spans="2:28" ht="24" customHeight="1" thickBot="1" x14ac:dyDescent="0.3">
      <c r="B18" s="21" t="s">
        <v>25</v>
      </c>
      <c r="C18" s="43"/>
      <c r="D18" s="43"/>
      <c r="E18" s="43">
        <v>4</v>
      </c>
      <c r="F18" s="43">
        <v>6</v>
      </c>
      <c r="G18" s="38">
        <f>Tabla8[[#This Row],[JUZGADO IV]]+Tabla8[[#This Row],[JUZGADO III]]+Tabla8[[#This Row],[ASUNTOS INTERNOS]]</f>
        <v>10</v>
      </c>
      <c r="H18" s="32"/>
      <c r="I18" s="32"/>
      <c r="Z18" s="193" t="s">
        <v>122</v>
      </c>
      <c r="AA18" s="194">
        <f>AA16+AA14+AA12</f>
        <v>4</v>
      </c>
      <c r="AB18" s="195">
        <f>AB16+AB14+AB12</f>
        <v>6</v>
      </c>
    </row>
    <row r="19" spans="2:28" ht="24" customHeight="1" thickBot="1" x14ac:dyDescent="0.25">
      <c r="B19" s="21" t="s">
        <v>33</v>
      </c>
      <c r="C19" s="124">
        <v>0</v>
      </c>
      <c r="D19" s="124">
        <f>(D18*100%/G18)</f>
        <v>0</v>
      </c>
      <c r="E19" s="124">
        <f>(E18*100%/G18)</f>
        <v>0.4</v>
      </c>
      <c r="F19" s="124">
        <f>(F18*100%/G18)</f>
        <v>0.6</v>
      </c>
      <c r="G19" s="125">
        <f>Tabla8[[#This Row],[JUZGADO IV]]+Tabla8[[#This Row],[JUZGADO III]]+Tabla8[[#This Row],[COLEGIADO]]+Tabla8[[#This Row],[ASUNTOS INTERNOS]]</f>
        <v>1</v>
      </c>
      <c r="H19" s="32"/>
      <c r="I19" s="32"/>
    </row>
    <row r="20" spans="2:28" ht="12" customHeight="1" thickBot="1" x14ac:dyDescent="0.25">
      <c r="B20" s="23"/>
      <c r="C20" s="119"/>
      <c r="D20" s="119"/>
      <c r="E20" s="119"/>
      <c r="F20" s="119"/>
      <c r="G20" s="39"/>
      <c r="H20" s="32"/>
      <c r="I20" s="32"/>
    </row>
    <row r="21" spans="2:28" ht="24" customHeight="1" thickBot="1" x14ac:dyDescent="0.25">
      <c r="B21" s="24" t="s">
        <v>152</v>
      </c>
      <c r="C21" s="120">
        <f>C14+C16+C18</f>
        <v>0</v>
      </c>
      <c r="D21" s="120">
        <f t="shared" ref="D21:F21" si="0">D14+D16+D18</f>
        <v>0</v>
      </c>
      <c r="E21" s="120">
        <f>E14+E16+E18</f>
        <v>14</v>
      </c>
      <c r="F21" s="120">
        <f t="shared" si="0"/>
        <v>17</v>
      </c>
      <c r="G21" s="40">
        <f>Tabla8[[#This Row],[JUZGADO IV]]+Tabla8[[#This Row],[JUZGADO III]]+Tabla8[[#This Row],[COLEGIADO]]+Tabla8[[#This Row],[ASUNTOS INTERNOS]]</f>
        <v>31</v>
      </c>
      <c r="H21" s="32"/>
      <c r="I21" s="32"/>
    </row>
    <row r="22" spans="2:28" ht="24" customHeight="1" x14ac:dyDescent="0.2">
      <c r="B22" s="24" t="s">
        <v>33</v>
      </c>
      <c r="C22" s="126">
        <f>(C21*100%/G21)</f>
        <v>0</v>
      </c>
      <c r="D22" s="126">
        <f>(D21*100%/G21)</f>
        <v>0</v>
      </c>
      <c r="E22" s="126">
        <f>(E21*100%/G21)</f>
        <v>0.45161290322580644</v>
      </c>
      <c r="F22" s="126">
        <f>(F21*100%/G21)</f>
        <v>0.54838709677419351</v>
      </c>
      <c r="G22" s="127">
        <f>Tabla8[[#This Row],[JUZGADO IV]]+Tabla8[[#This Row],[JUZGADO III]]+Tabla8[[#This Row],[COLEGIADO]]+Tabla8[[#This Row],[ASUNTOS INTERNOS]]</f>
        <v>1</v>
      </c>
      <c r="H22" s="32"/>
      <c r="I22" s="32"/>
    </row>
    <row r="23" spans="2:28" ht="13.5" thickBot="1" x14ac:dyDescent="0.25">
      <c r="B23" s="15"/>
      <c r="G23" s="176"/>
    </row>
    <row r="24" spans="2:28" ht="22.5" customHeight="1" thickBot="1" x14ac:dyDescent="0.25">
      <c r="B24" s="360" t="s">
        <v>32</v>
      </c>
      <c r="C24" s="361"/>
      <c r="D24" s="361"/>
      <c r="E24" s="361"/>
      <c r="F24" s="361"/>
      <c r="G24" s="362"/>
      <c r="H24" s="35"/>
      <c r="I24" s="35"/>
    </row>
    <row r="25" spans="2:28" ht="13.5" thickBot="1" x14ac:dyDescent="0.25">
      <c r="C25" s="25"/>
      <c r="D25" s="25"/>
      <c r="E25" s="25"/>
      <c r="F25" s="25"/>
      <c r="G25" s="176"/>
    </row>
    <row r="26" spans="2:28" ht="19.5" customHeight="1" thickBot="1" x14ac:dyDescent="0.25">
      <c r="B26" t="s">
        <v>34</v>
      </c>
      <c r="C26" s="26" t="s">
        <v>26</v>
      </c>
      <c r="D26" s="19" t="s">
        <v>27</v>
      </c>
      <c r="E26" s="19" t="s">
        <v>28</v>
      </c>
      <c r="F26" s="27" t="s">
        <v>29</v>
      </c>
      <c r="G26" s="28" t="s">
        <v>5</v>
      </c>
      <c r="H26" s="36"/>
      <c r="I26" s="36"/>
    </row>
    <row r="27" spans="2:28" ht="0.75" hidden="1" customHeight="1" thickBot="1" x14ac:dyDescent="0.25">
      <c r="C27">
        <v>0</v>
      </c>
      <c r="G27" s="41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17" t="s">
        <v>23</v>
      </c>
      <c r="C28" s="42"/>
      <c r="D28" s="42"/>
      <c r="E28" s="42">
        <v>12</v>
      </c>
      <c r="F28" s="42">
        <v>16</v>
      </c>
      <c r="G28" s="37">
        <f>Tabla9[[#This Row],[JUZGADO IV]]+Tabla9[[#This Row],[JUZGADO III]]+Tabla9[[#This Row],[ASUNTOS INTERNOS]]</f>
        <v>28</v>
      </c>
      <c r="H28" s="32"/>
      <c r="I28" s="32"/>
    </row>
    <row r="29" spans="2:28" ht="24" customHeight="1" x14ac:dyDescent="0.2">
      <c r="B29" s="21" t="s">
        <v>33</v>
      </c>
      <c r="C29" s="129">
        <v>0</v>
      </c>
      <c r="D29" s="129">
        <f>D28*100%/G28</f>
        <v>0</v>
      </c>
      <c r="E29" s="129">
        <f>E28*100%/G28</f>
        <v>0.42857142857142855</v>
      </c>
      <c r="F29" s="129">
        <f>F28*100%/G28</f>
        <v>0.5714285714285714</v>
      </c>
      <c r="G29" s="128">
        <f>Tabla9[[#This Row],[JUZGADO IV]]+Tabla9[[#This Row],[JUZGADO III]]+Tabla9[[#This Row],[JUZGADO I]]+Tabla9[[#This Row],[ASUNTOS INTERNOS]]</f>
        <v>1</v>
      </c>
      <c r="H29" s="32"/>
      <c r="I29" s="32"/>
    </row>
    <row r="30" spans="2:28" ht="24" customHeight="1" x14ac:dyDescent="0.2">
      <c r="B30" s="18" t="s">
        <v>24</v>
      </c>
      <c r="C30" s="43"/>
      <c r="D30" s="43"/>
      <c r="E30" s="43">
        <v>0</v>
      </c>
      <c r="F30" s="43">
        <v>0</v>
      </c>
      <c r="G30" s="38">
        <f>Tabla9[[#This Row],[JUZGADO IV]]+Tabla9[[#This Row],[JUZGADO III]]+Tabla9[[#This Row],[ASUNTOS INTERNOS]]</f>
        <v>0</v>
      </c>
      <c r="H30" s="32"/>
      <c r="I30" s="32"/>
    </row>
    <row r="31" spans="2:28" ht="24" customHeight="1" x14ac:dyDescent="0.2">
      <c r="B31" s="21" t="s">
        <v>33</v>
      </c>
      <c r="C31" s="129">
        <v>0</v>
      </c>
      <c r="D31" s="129" t="e">
        <f>D30*100%/G30</f>
        <v>#DIV/0!</v>
      </c>
      <c r="E31" s="129">
        <v>0</v>
      </c>
      <c r="F31" s="129">
        <v>0</v>
      </c>
      <c r="G31" s="128">
        <v>0</v>
      </c>
      <c r="H31" s="32"/>
      <c r="I31" s="32"/>
    </row>
    <row r="32" spans="2:28" ht="24" customHeight="1" x14ac:dyDescent="0.2">
      <c r="B32" s="18" t="s">
        <v>25</v>
      </c>
      <c r="C32" s="43"/>
      <c r="D32" s="43"/>
      <c r="E32" s="43">
        <v>2</v>
      </c>
      <c r="F32" s="43">
        <v>4</v>
      </c>
      <c r="G32" s="38">
        <f>Tabla9[[#This Row],[JUZGADO IV]]+Tabla9[[#This Row],[JUZGADO III]]+Tabla9[[#This Row],[ASUNTOS INTERNOS]]</f>
        <v>6</v>
      </c>
      <c r="H32" s="32"/>
      <c r="I32" s="32"/>
    </row>
    <row r="33" spans="2:9" ht="24" customHeight="1" thickBot="1" x14ac:dyDescent="0.25">
      <c r="B33" s="22" t="s">
        <v>33</v>
      </c>
      <c r="C33" s="129">
        <v>0</v>
      </c>
      <c r="D33" s="129">
        <f>D32*100%/G32</f>
        <v>0</v>
      </c>
      <c r="E33" s="129">
        <f>E32*100%/G32</f>
        <v>0.33333333333333331</v>
      </c>
      <c r="F33" s="129">
        <f>F32*100%/G32</f>
        <v>0.66666666666666663</v>
      </c>
      <c r="G33" s="130">
        <f>Tabla9[[#This Row],[JUZGADO IV]]+Tabla9[[#This Row],[JUZGADO III]]+Tabla9[[#This Row],[JUZGADO I]]+Tabla9[[#This Row],[ASUNTOS INTERNOS]]</f>
        <v>1</v>
      </c>
      <c r="H33" s="32"/>
      <c r="I33" s="32"/>
    </row>
    <row r="34" spans="2:9" ht="20.100000000000001" customHeight="1" thickBot="1" x14ac:dyDescent="0.25">
      <c r="G34" s="41"/>
    </row>
    <row r="35" spans="2:9" ht="24" customHeight="1" thickBot="1" x14ac:dyDescent="0.25">
      <c r="B35" s="24" t="s">
        <v>153</v>
      </c>
      <c r="C35" s="120">
        <f>C28+C30+C32</f>
        <v>0</v>
      </c>
      <c r="D35" s="120">
        <f t="shared" ref="D35" si="1">D28+D30+D32</f>
        <v>0</v>
      </c>
      <c r="E35" s="120">
        <f>E28+E30+E32</f>
        <v>14</v>
      </c>
      <c r="F35" s="120">
        <f>F28+F30+F32</f>
        <v>20</v>
      </c>
      <c r="G35" s="40">
        <f>Tabla9[[#This Row],[JUZGADO IV]]+Tabla9[[#This Row],[JUZGADO III]]+Tabla9[[#This Row],[JUZGADO I]]+Tabla9[[#This Row],[ASUNTOS INTERNOS]]</f>
        <v>34</v>
      </c>
      <c r="H35" s="32"/>
      <c r="I35" s="32"/>
    </row>
    <row r="36" spans="2:9" ht="24" customHeight="1" x14ac:dyDescent="0.2">
      <c r="B36" s="24" t="s">
        <v>33</v>
      </c>
      <c r="C36" s="129">
        <f>C35*100%/G35</f>
        <v>0</v>
      </c>
      <c r="D36" s="129">
        <f>D35*100%/G35</f>
        <v>0</v>
      </c>
      <c r="E36" s="129">
        <f>E35*100%/G35</f>
        <v>0.41176470588235292</v>
      </c>
      <c r="F36" s="129">
        <f>F35*100%/G35</f>
        <v>0.58823529411764708</v>
      </c>
      <c r="G36" s="127">
        <f>Tabla9[[#This Row],[JUZGADO IV]]+Tabla9[[#This Row],[JUZGADO III]]+Tabla9[[#This Row],[JUZGADO I]]+Tabla9[[#This Row],[ASUNTOS INTERNOS]]</f>
        <v>1</v>
      </c>
      <c r="H36" s="32"/>
      <c r="I36" s="32"/>
    </row>
    <row r="38" spans="2:9" ht="7.5" customHeight="1" x14ac:dyDescent="0.2"/>
    <row r="39" spans="2:9" hidden="1" x14ac:dyDescent="0.2"/>
    <row r="44" spans="2:9" s="139" customFormat="1" x14ac:dyDescent="0.2">
      <c r="B44" s="138"/>
      <c r="C44" s="138"/>
      <c r="D44" s="138"/>
      <c r="G44" s="172"/>
      <c r="H44" s="173"/>
      <c r="I44" s="173"/>
    </row>
    <row r="45" spans="2:9" s="139" customFormat="1" x14ac:dyDescent="0.2">
      <c r="B45" s="138"/>
      <c r="C45" s="359" t="s">
        <v>37</v>
      </c>
      <c r="D45" s="359"/>
      <c r="E45" s="359"/>
      <c r="G45" s="172"/>
      <c r="H45" s="173"/>
      <c r="I45" s="173"/>
    </row>
    <row r="46" spans="2:9" s="139" customFormat="1" x14ac:dyDescent="0.2">
      <c r="B46" s="138"/>
      <c r="C46" s="142" t="s">
        <v>30</v>
      </c>
      <c r="D46" s="142" t="s">
        <v>36</v>
      </c>
      <c r="E46" s="140"/>
      <c r="G46" s="172"/>
      <c r="H46" s="173"/>
      <c r="I46" s="173"/>
    </row>
    <row r="47" spans="2:9" s="139" customFormat="1" x14ac:dyDescent="0.2">
      <c r="B47" s="138" t="s">
        <v>23</v>
      </c>
      <c r="C47" s="171">
        <f>G14</f>
        <v>21</v>
      </c>
      <c r="D47" s="171">
        <f>G28</f>
        <v>28</v>
      </c>
      <c r="E47" s="139">
        <f>G28</f>
        <v>28</v>
      </c>
      <c r="G47" s="172"/>
      <c r="H47" s="173"/>
      <c r="I47" s="173"/>
    </row>
    <row r="48" spans="2:9" s="139" customFormat="1" x14ac:dyDescent="0.2">
      <c r="B48" s="138" t="s">
        <v>35</v>
      </c>
      <c r="C48" s="171">
        <f>G16</f>
        <v>0</v>
      </c>
      <c r="D48" s="171">
        <f>G30</f>
        <v>0</v>
      </c>
      <c r="E48" s="139">
        <f>G30</f>
        <v>0</v>
      </c>
      <c r="G48" s="172"/>
      <c r="H48" s="173"/>
      <c r="I48" s="173"/>
    </row>
    <row r="49" spans="2:9" s="139" customFormat="1" x14ac:dyDescent="0.2">
      <c r="B49" s="138" t="s">
        <v>25</v>
      </c>
      <c r="C49" s="171">
        <f>G18</f>
        <v>10</v>
      </c>
      <c r="D49" s="171">
        <f>G32</f>
        <v>6</v>
      </c>
      <c r="E49" s="139">
        <f>G32</f>
        <v>6</v>
      </c>
      <c r="G49" s="172"/>
      <c r="H49" s="173"/>
      <c r="I49" s="173"/>
    </row>
    <row r="50" spans="2:9" s="139" customFormat="1" x14ac:dyDescent="0.2">
      <c r="B50" s="138"/>
      <c r="C50" s="138"/>
      <c r="D50" s="138"/>
      <c r="G50" s="172"/>
      <c r="H50" s="173"/>
      <c r="I50" s="173"/>
    </row>
    <row r="51" spans="2:9" s="139" customFormat="1" x14ac:dyDescent="0.2">
      <c r="B51" s="138"/>
      <c r="C51" s="142"/>
      <c r="D51" s="142"/>
      <c r="E51" s="141"/>
      <c r="G51" s="172"/>
      <c r="H51" s="173"/>
      <c r="I51" s="173"/>
    </row>
    <row r="52" spans="2:9" s="139" customFormat="1" x14ac:dyDescent="0.2">
      <c r="B52" s="138"/>
      <c r="C52" s="359"/>
      <c r="D52" s="359"/>
      <c r="E52" s="359"/>
      <c r="G52" s="172"/>
      <c r="H52" s="173"/>
      <c r="I52" s="173"/>
    </row>
    <row r="53" spans="2:9" s="139" customFormat="1" x14ac:dyDescent="0.2">
      <c r="B53" s="138"/>
      <c r="C53" s="142"/>
      <c r="D53" s="142"/>
      <c r="G53" s="172"/>
      <c r="H53" s="173"/>
      <c r="I53" s="173"/>
    </row>
    <row r="54" spans="2:9" s="139" customFormat="1" x14ac:dyDescent="0.2">
      <c r="B54" s="138"/>
      <c r="C54" s="171"/>
      <c r="D54" s="171"/>
      <c r="G54" s="172"/>
      <c r="H54" s="173"/>
      <c r="I54" s="173"/>
    </row>
    <row r="55" spans="2:9" s="139" customFormat="1" x14ac:dyDescent="0.2">
      <c r="B55" s="138"/>
      <c r="C55" s="171"/>
      <c r="D55" s="171"/>
      <c r="G55" s="172"/>
      <c r="H55" s="173"/>
      <c r="I55" s="173"/>
    </row>
    <row r="56" spans="2:9" s="139" customFormat="1" x14ac:dyDescent="0.2">
      <c r="B56" s="138"/>
      <c r="C56" s="171"/>
      <c r="D56" s="171"/>
      <c r="G56" s="172"/>
      <c r="H56" s="173"/>
      <c r="I56" s="173"/>
    </row>
    <row r="57" spans="2:9" s="139" customFormat="1" x14ac:dyDescent="0.2">
      <c r="B57" s="138"/>
      <c r="C57" s="138"/>
      <c r="D57" s="138"/>
      <c r="G57" s="172"/>
      <c r="H57" s="173"/>
      <c r="I57" s="173"/>
    </row>
    <row r="58" spans="2:9" s="139" customFormat="1" x14ac:dyDescent="0.2">
      <c r="B58" s="138"/>
      <c r="C58" s="138"/>
      <c r="D58" s="138"/>
      <c r="G58" s="172"/>
      <c r="H58" s="173"/>
      <c r="I58" s="173"/>
    </row>
    <row r="59" spans="2:9" s="139" customFormat="1" x14ac:dyDescent="0.2">
      <c r="G59" s="172"/>
      <c r="H59" s="173"/>
      <c r="I59" s="173"/>
    </row>
    <row r="60" spans="2:9" s="139" customFormat="1" x14ac:dyDescent="0.2">
      <c r="G60" s="172"/>
      <c r="H60" s="173"/>
      <c r="I60" s="173"/>
    </row>
    <row r="61" spans="2:9" s="139" customFormat="1" x14ac:dyDescent="0.2">
      <c r="G61" s="172"/>
      <c r="H61" s="173"/>
      <c r="I61" s="173"/>
    </row>
    <row r="62" spans="2:9" s="139" customFormat="1" x14ac:dyDescent="0.2">
      <c r="G62" s="172"/>
      <c r="H62" s="173"/>
      <c r="I62" s="173"/>
    </row>
  </sheetData>
  <mergeCells count="7">
    <mergeCell ref="Y6:AC7"/>
    <mergeCell ref="C52:E52"/>
    <mergeCell ref="B11:G11"/>
    <mergeCell ref="B24:G24"/>
    <mergeCell ref="B7:G7"/>
    <mergeCell ref="B8:G8"/>
    <mergeCell ref="C45:E45"/>
  </mergeCells>
  <pageMargins left="0.85" right="0.31" top="0.36" bottom="0.35" header="0.3" footer="0.3"/>
  <pageSetup orientation="portrait" r:id="rId1"/>
  <drawing r:id="rId2"/>
  <tableParts count="3"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9"/>
  <sheetViews>
    <sheetView showGridLines="0" tabSelected="1" view="pageLayout" topLeftCell="A40" zoomScaleNormal="100" workbookViewId="0">
      <selection activeCell="M50" activeCellId="1" sqref="B35 M50"/>
    </sheetView>
  </sheetViews>
  <sheetFormatPr baseColWidth="10" defaultRowHeight="12.75" x14ac:dyDescent="0.2"/>
  <cols>
    <col min="1" max="1" width="4" customWidth="1"/>
    <col min="2" max="2" width="65.7109375" customWidth="1"/>
    <col min="3" max="3" width="16.42578125" customWidth="1"/>
    <col min="4" max="4" width="12.85546875" customWidth="1"/>
  </cols>
  <sheetData>
    <row r="8" spans="1:7" ht="36.75" customHeight="1" x14ac:dyDescent="0.25">
      <c r="A8" s="369" t="s">
        <v>131</v>
      </c>
      <c r="B8" s="369"/>
      <c r="C8" s="369"/>
      <c r="D8" s="156"/>
      <c r="E8" s="156"/>
      <c r="F8" s="156"/>
      <c r="G8" s="156"/>
    </row>
    <row r="9" spans="1:7" ht="13.5" thickBot="1" x14ac:dyDescent="0.25"/>
    <row r="10" spans="1:7" ht="31.5" customHeight="1" thickBot="1" x14ac:dyDescent="0.4">
      <c r="B10" s="370" t="s">
        <v>167</v>
      </c>
      <c r="C10" s="371"/>
    </row>
    <row r="11" spans="1:7" ht="15.75" thickBot="1" x14ac:dyDescent="0.3">
      <c r="B11" s="231" t="s">
        <v>114</v>
      </c>
      <c r="C11" s="235" t="s">
        <v>115</v>
      </c>
    </row>
    <row r="12" spans="1:7" ht="15.75" thickBot="1" x14ac:dyDescent="0.3">
      <c r="B12" s="233" t="s">
        <v>163</v>
      </c>
      <c r="C12" s="234"/>
    </row>
    <row r="13" spans="1:7" ht="15" x14ac:dyDescent="0.25">
      <c r="B13" s="232" t="s">
        <v>197</v>
      </c>
      <c r="C13" s="159">
        <v>3</v>
      </c>
    </row>
    <row r="14" spans="1:7" ht="15" x14ac:dyDescent="0.25">
      <c r="B14" s="160" t="s">
        <v>198</v>
      </c>
      <c r="C14" s="161">
        <v>3</v>
      </c>
    </row>
    <row r="15" spans="1:7" ht="15" x14ac:dyDescent="0.25">
      <c r="B15" s="158" t="s">
        <v>199</v>
      </c>
      <c r="C15" s="157">
        <v>2</v>
      </c>
    </row>
    <row r="16" spans="1:7" ht="15" x14ac:dyDescent="0.25">
      <c r="B16" s="158" t="s">
        <v>200</v>
      </c>
      <c r="C16" s="157">
        <v>2</v>
      </c>
    </row>
    <row r="17" spans="2:3" ht="15" x14ac:dyDescent="0.25">
      <c r="B17" s="158" t="s">
        <v>201</v>
      </c>
      <c r="C17" s="157">
        <v>2</v>
      </c>
    </row>
    <row r="18" spans="2:3" ht="15" x14ac:dyDescent="0.25">
      <c r="B18" s="158" t="s">
        <v>202</v>
      </c>
      <c r="C18" s="157">
        <v>2</v>
      </c>
    </row>
    <row r="19" spans="2:3" ht="15" x14ac:dyDescent="0.25">
      <c r="B19" s="158"/>
      <c r="C19" s="157"/>
    </row>
    <row r="20" spans="2:3" ht="15" x14ac:dyDescent="0.25">
      <c r="B20" s="158"/>
      <c r="C20" s="157"/>
    </row>
    <row r="21" spans="2:3" ht="15.75" thickBot="1" x14ac:dyDescent="0.3">
      <c r="B21" s="160"/>
      <c r="C21" s="161"/>
    </row>
    <row r="22" spans="2:3" ht="15.75" thickBot="1" x14ac:dyDescent="0.3">
      <c r="B22" s="233" t="s">
        <v>164</v>
      </c>
      <c r="C22" s="234"/>
    </row>
    <row r="23" spans="2:3" ht="15" x14ac:dyDescent="0.25">
      <c r="B23" s="318" t="s">
        <v>203</v>
      </c>
      <c r="C23" s="317">
        <v>3</v>
      </c>
    </row>
    <row r="24" spans="2:3" ht="15" x14ac:dyDescent="0.25">
      <c r="B24" s="318" t="s">
        <v>204</v>
      </c>
      <c r="C24" s="317">
        <v>2</v>
      </c>
    </row>
    <row r="25" spans="2:3" ht="15" x14ac:dyDescent="0.25">
      <c r="B25" s="318" t="s">
        <v>205</v>
      </c>
      <c r="C25" s="317">
        <v>2</v>
      </c>
    </row>
    <row r="26" spans="2:3" ht="15" x14ac:dyDescent="0.25">
      <c r="B26" s="318" t="s">
        <v>206</v>
      </c>
      <c r="C26" s="317">
        <v>2</v>
      </c>
    </row>
    <row r="27" spans="2:3" ht="15" x14ac:dyDescent="0.25">
      <c r="B27" s="318" t="s">
        <v>207</v>
      </c>
      <c r="C27" s="317">
        <v>2</v>
      </c>
    </row>
    <row r="28" spans="2:3" ht="15" x14ac:dyDescent="0.25">
      <c r="B28" s="316"/>
      <c r="C28" s="317"/>
    </row>
    <row r="29" spans="2:3" ht="15" x14ac:dyDescent="0.25">
      <c r="B29" s="318" t="s">
        <v>208</v>
      </c>
      <c r="C29" s="319">
        <v>4</v>
      </c>
    </row>
    <row r="30" spans="2:3" ht="15" x14ac:dyDescent="0.25">
      <c r="B30" s="318" t="s">
        <v>209</v>
      </c>
      <c r="C30" s="319">
        <v>3</v>
      </c>
    </row>
    <row r="31" spans="2:3" ht="15" x14ac:dyDescent="0.25">
      <c r="B31" s="318" t="s">
        <v>210</v>
      </c>
      <c r="C31" s="319">
        <v>3</v>
      </c>
    </row>
    <row r="32" spans="2:3" ht="15" x14ac:dyDescent="0.25">
      <c r="B32" s="318" t="s">
        <v>211</v>
      </c>
      <c r="C32" s="317">
        <v>3</v>
      </c>
    </row>
    <row r="33" spans="2:3" ht="15" x14ac:dyDescent="0.25">
      <c r="B33" s="318" t="s">
        <v>212</v>
      </c>
      <c r="C33" s="317">
        <v>3</v>
      </c>
    </row>
    <row r="34" spans="2:3" ht="15" x14ac:dyDescent="0.25">
      <c r="B34" s="320" t="s">
        <v>213</v>
      </c>
      <c r="C34" s="321">
        <v>2</v>
      </c>
    </row>
    <row r="35" spans="2:3" ht="15" x14ac:dyDescent="0.25">
      <c r="B35" s="318" t="s">
        <v>214</v>
      </c>
      <c r="C35" s="317">
        <v>2</v>
      </c>
    </row>
    <row r="36" spans="2:3" ht="15" x14ac:dyDescent="0.25">
      <c r="B36" s="318" t="s">
        <v>215</v>
      </c>
      <c r="C36" s="317">
        <v>2</v>
      </c>
    </row>
    <row r="37" spans="2:3" ht="15" x14ac:dyDescent="0.25">
      <c r="B37" s="318" t="s">
        <v>216</v>
      </c>
      <c r="C37" s="319">
        <v>13</v>
      </c>
    </row>
    <row r="38" spans="2:3" ht="15" x14ac:dyDescent="0.25">
      <c r="B38" s="316"/>
      <c r="C38" s="317"/>
    </row>
    <row r="39" spans="2:3" ht="15.75" thickBot="1" x14ac:dyDescent="0.3">
      <c r="B39" s="322"/>
      <c r="C39" s="323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2017 </vt:lpstr>
      <vt:lpstr>CONSIG. M.P.</vt:lpstr>
      <vt:lpstr>DETENIDOS</vt:lpstr>
      <vt:lpstr>SALIDAS DIF.  MULTA</vt:lpstr>
      <vt:lpstr>AREA MEDICA</vt:lpstr>
      <vt:lpstr>JUZGADOS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2019-06-10T22:27:35Z</cp:lastPrinted>
  <dcterms:created xsi:type="dcterms:W3CDTF">2014-01-30T18:25:03Z</dcterms:created>
  <dcterms:modified xsi:type="dcterms:W3CDTF">2019-06-10T22:33:53Z</dcterms:modified>
</cp:coreProperties>
</file>